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0" windowHeight="8310"/>
  </bookViews>
  <sheets>
    <sheet name="Computation" sheetId="4" r:id="rId1"/>
    <sheet name="Bs" sheetId="5" r:id="rId2"/>
    <sheet name="Pl" sheetId="6" r:id="rId3"/>
    <sheet name="GST" sheetId="7" state="hidden" r:id="rId4"/>
    <sheet name="GSTR 2B" sheetId="13" state="hidden" r:id="rId5"/>
  </sheets>
  <definedNames>
    <definedName name="_xlnm.Print_Area" localSheetId="1">Bs!$A$2:$F$26</definedName>
    <definedName name="_xlnm.Print_Area" localSheetId="0">Computation!$B$2:$G$41</definedName>
    <definedName name="_xlnm.Print_Area" localSheetId="3">GST!$A$1:$O$60</definedName>
    <definedName name="_xlnm.Print_Area" localSheetId="2">Pl!$A$2:$F$30</definedName>
  </definedNames>
  <calcPr calcId="144525"/>
</workbook>
</file>

<file path=xl/calcChain.xml><?xml version="1.0" encoding="utf-8"?>
<calcChain xmlns="http://schemas.openxmlformats.org/spreadsheetml/2006/main">
  <c r="C12" i="6" l="1"/>
  <c r="C23" i="6"/>
  <c r="A3" i="6" l="1"/>
  <c r="A4" i="6"/>
  <c r="A5" i="6"/>
  <c r="A2" i="6"/>
  <c r="J24" i="4" l="1"/>
  <c r="H59" i="7" l="1"/>
  <c r="J47" i="7"/>
  <c r="J48" i="7"/>
  <c r="J49" i="7"/>
  <c r="J50" i="7"/>
  <c r="J51" i="7"/>
  <c r="J52" i="7"/>
  <c r="J53" i="7"/>
  <c r="J54" i="7"/>
  <c r="J55" i="7"/>
  <c r="J56" i="7"/>
  <c r="J57" i="7"/>
  <c r="J46" i="7"/>
  <c r="M59" i="7"/>
  <c r="L59" i="7"/>
  <c r="K59" i="7"/>
  <c r="D59" i="7"/>
  <c r="C59" i="7"/>
  <c r="B59" i="7"/>
  <c r="B60" i="7" s="1"/>
  <c r="N57" i="7"/>
  <c r="E57" i="7"/>
  <c r="F57" i="7" s="1"/>
  <c r="N56" i="7"/>
  <c r="E56" i="7"/>
  <c r="G56" i="7" s="1"/>
  <c r="N55" i="7"/>
  <c r="E55" i="7"/>
  <c r="G55" i="7" s="1"/>
  <c r="N54" i="7"/>
  <c r="E54" i="7"/>
  <c r="G54" i="7" s="1"/>
  <c r="N53" i="7"/>
  <c r="E53" i="7"/>
  <c r="F53" i="7" s="1"/>
  <c r="N52" i="7"/>
  <c r="E52" i="7"/>
  <c r="G52" i="7" s="1"/>
  <c r="N51" i="7"/>
  <c r="E51" i="7"/>
  <c r="G51" i="7" s="1"/>
  <c r="N50" i="7"/>
  <c r="E50" i="7"/>
  <c r="N49" i="7"/>
  <c r="E49" i="7"/>
  <c r="F49" i="7" s="1"/>
  <c r="N48" i="7"/>
  <c r="E48" i="7"/>
  <c r="G48" i="7" s="1"/>
  <c r="N47" i="7"/>
  <c r="E47" i="7"/>
  <c r="N46" i="7"/>
  <c r="E46" i="7"/>
  <c r="E21" i="5"/>
  <c r="E14" i="5"/>
  <c r="F16" i="6"/>
  <c r="E18" i="5"/>
  <c r="F18" i="5" s="1"/>
  <c r="G38" i="4"/>
  <c r="G32" i="4"/>
  <c r="G15" i="5" l="1"/>
  <c r="F14" i="5"/>
  <c r="C25" i="6"/>
  <c r="E59" i="7"/>
  <c r="O47" i="7"/>
  <c r="O51" i="7"/>
  <c r="O55" i="7"/>
  <c r="F46" i="7"/>
  <c r="F50" i="7"/>
  <c r="F54" i="7"/>
  <c r="G46" i="7"/>
  <c r="G49" i="7"/>
  <c r="G50" i="7"/>
  <c r="G53" i="7"/>
  <c r="G57" i="7"/>
  <c r="F47" i="7"/>
  <c r="O48" i="7"/>
  <c r="F51" i="7"/>
  <c r="O52" i="7"/>
  <c r="F55" i="7"/>
  <c r="O56" i="7"/>
  <c r="G47" i="7"/>
  <c r="F48" i="7"/>
  <c r="O49" i="7"/>
  <c r="F52" i="7"/>
  <c r="O53" i="7"/>
  <c r="F56" i="7"/>
  <c r="O57" i="7"/>
  <c r="N59" i="7"/>
  <c r="O46" i="7"/>
  <c r="O50" i="7"/>
  <c r="O54" i="7"/>
  <c r="F23" i="5"/>
  <c r="C14" i="6"/>
  <c r="C16" i="6" s="1"/>
  <c r="F25" i="5" l="1"/>
  <c r="F59" i="7"/>
  <c r="O59" i="7"/>
  <c r="F18" i="6"/>
  <c r="F29" i="6" s="1"/>
  <c r="C27" i="6" s="1"/>
  <c r="G16" i="6"/>
  <c r="G22" i="4" l="1"/>
  <c r="G29" i="6"/>
  <c r="B13" i="5"/>
  <c r="C29" i="6"/>
  <c r="F496" i="13"/>
  <c r="E496" i="13"/>
  <c r="G440" i="13"/>
  <c r="H440" i="13" s="1"/>
  <c r="G441" i="13"/>
  <c r="H441" i="13" s="1"/>
  <c r="G442" i="13"/>
  <c r="H442" i="13" s="1"/>
  <c r="G443" i="13"/>
  <c r="H443" i="13" s="1"/>
  <c r="G444" i="13"/>
  <c r="H444" i="13" s="1"/>
  <c r="G445" i="13"/>
  <c r="H445" i="13" s="1"/>
  <c r="G446" i="13"/>
  <c r="H446" i="13" s="1"/>
  <c r="G447" i="13"/>
  <c r="H447" i="13" s="1"/>
  <c r="G448" i="13"/>
  <c r="H448" i="13" s="1"/>
  <c r="G449" i="13"/>
  <c r="H449" i="13" s="1"/>
  <c r="G450" i="13"/>
  <c r="H450" i="13" s="1"/>
  <c r="G451" i="13"/>
  <c r="H451" i="13" s="1"/>
  <c r="G452" i="13"/>
  <c r="H452" i="13" s="1"/>
  <c r="G453" i="13"/>
  <c r="H453" i="13" s="1"/>
  <c r="G454" i="13"/>
  <c r="H454" i="13" s="1"/>
  <c r="G455" i="13"/>
  <c r="H455" i="13" s="1"/>
  <c r="G456" i="13"/>
  <c r="H456" i="13" s="1"/>
  <c r="G457" i="13"/>
  <c r="H457" i="13" s="1"/>
  <c r="G458" i="13"/>
  <c r="H458" i="13" s="1"/>
  <c r="G459" i="13"/>
  <c r="H459" i="13" s="1"/>
  <c r="G460" i="13"/>
  <c r="H460" i="13" s="1"/>
  <c r="G461" i="13"/>
  <c r="H461" i="13" s="1"/>
  <c r="G462" i="13"/>
  <c r="H462" i="13" s="1"/>
  <c r="G463" i="13"/>
  <c r="H463" i="13" s="1"/>
  <c r="G464" i="13"/>
  <c r="H464" i="13" s="1"/>
  <c r="G465" i="13"/>
  <c r="H465" i="13" s="1"/>
  <c r="G466" i="13"/>
  <c r="H466" i="13" s="1"/>
  <c r="G467" i="13"/>
  <c r="H467" i="13" s="1"/>
  <c r="G468" i="13"/>
  <c r="H468" i="13" s="1"/>
  <c r="G469" i="13"/>
  <c r="H469" i="13" s="1"/>
  <c r="G470" i="13"/>
  <c r="H470" i="13" s="1"/>
  <c r="G471" i="13"/>
  <c r="H471" i="13" s="1"/>
  <c r="G472" i="13"/>
  <c r="H472" i="13" s="1"/>
  <c r="G473" i="13"/>
  <c r="H473" i="13" s="1"/>
  <c r="G474" i="13"/>
  <c r="H474" i="13" s="1"/>
  <c r="G475" i="13"/>
  <c r="H475" i="13" s="1"/>
  <c r="G476" i="13"/>
  <c r="H476" i="13" s="1"/>
  <c r="G477" i="13"/>
  <c r="H477" i="13" s="1"/>
  <c r="G478" i="13"/>
  <c r="H478" i="13" s="1"/>
  <c r="G479" i="13"/>
  <c r="H479" i="13" s="1"/>
  <c r="G480" i="13"/>
  <c r="H480" i="13" s="1"/>
  <c r="G481" i="13"/>
  <c r="H481" i="13" s="1"/>
  <c r="G482" i="13"/>
  <c r="H482" i="13" s="1"/>
  <c r="G483" i="13"/>
  <c r="H483" i="13" s="1"/>
  <c r="G484" i="13"/>
  <c r="H484" i="13" s="1"/>
  <c r="G485" i="13"/>
  <c r="H485" i="13" s="1"/>
  <c r="G486" i="13"/>
  <c r="H486" i="13" s="1"/>
  <c r="G487" i="13"/>
  <c r="H487" i="13" s="1"/>
  <c r="G488" i="13"/>
  <c r="H488" i="13" s="1"/>
  <c r="G489" i="13"/>
  <c r="H489" i="13" s="1"/>
  <c r="G490" i="13"/>
  <c r="H490" i="13" s="1"/>
  <c r="G491" i="13"/>
  <c r="H491" i="13" s="1"/>
  <c r="G492" i="13"/>
  <c r="H492" i="13" s="1"/>
  <c r="G493" i="13"/>
  <c r="H493" i="13" s="1"/>
  <c r="G494" i="13"/>
  <c r="H494" i="13" s="1"/>
  <c r="G439" i="13"/>
  <c r="H439" i="13" s="1"/>
  <c r="G383" i="13"/>
  <c r="H383" i="13" s="1"/>
  <c r="G384" i="13"/>
  <c r="H384" i="13" s="1"/>
  <c r="G385" i="13"/>
  <c r="H385" i="13" s="1"/>
  <c r="G386" i="13"/>
  <c r="H386" i="13" s="1"/>
  <c r="G387" i="13"/>
  <c r="H387" i="13" s="1"/>
  <c r="G388" i="13"/>
  <c r="H388" i="13" s="1"/>
  <c r="G389" i="13"/>
  <c r="H389" i="13" s="1"/>
  <c r="G390" i="13"/>
  <c r="H390" i="13" s="1"/>
  <c r="G391" i="13"/>
  <c r="H391" i="13" s="1"/>
  <c r="G392" i="13"/>
  <c r="H392" i="13" s="1"/>
  <c r="G393" i="13"/>
  <c r="H393" i="13" s="1"/>
  <c r="G394" i="13"/>
  <c r="H394" i="13" s="1"/>
  <c r="G395" i="13"/>
  <c r="H395" i="13" s="1"/>
  <c r="G396" i="13"/>
  <c r="H396" i="13" s="1"/>
  <c r="G397" i="13"/>
  <c r="H397" i="13" s="1"/>
  <c r="G398" i="13"/>
  <c r="H398" i="13" s="1"/>
  <c r="G399" i="13"/>
  <c r="H399" i="13" s="1"/>
  <c r="G400" i="13"/>
  <c r="H400" i="13" s="1"/>
  <c r="G401" i="13"/>
  <c r="H401" i="13" s="1"/>
  <c r="G402" i="13"/>
  <c r="H402" i="13" s="1"/>
  <c r="G403" i="13"/>
  <c r="H403" i="13" s="1"/>
  <c r="G404" i="13"/>
  <c r="H404" i="13" s="1"/>
  <c r="G405" i="13"/>
  <c r="H405" i="13" s="1"/>
  <c r="G406" i="13"/>
  <c r="H406" i="13" s="1"/>
  <c r="G407" i="13"/>
  <c r="H407" i="13" s="1"/>
  <c r="G408" i="13"/>
  <c r="H408" i="13" s="1"/>
  <c r="G409" i="13"/>
  <c r="H409" i="13" s="1"/>
  <c r="G410" i="13"/>
  <c r="H410" i="13" s="1"/>
  <c r="G411" i="13"/>
  <c r="H411" i="13" s="1"/>
  <c r="G412" i="13"/>
  <c r="H412" i="13" s="1"/>
  <c r="G413" i="13"/>
  <c r="H413" i="13" s="1"/>
  <c r="G414" i="13"/>
  <c r="H414" i="13" s="1"/>
  <c r="G415" i="13"/>
  <c r="H415" i="13" s="1"/>
  <c r="G416" i="13"/>
  <c r="H416" i="13" s="1"/>
  <c r="G417" i="13"/>
  <c r="H417" i="13" s="1"/>
  <c r="G418" i="13"/>
  <c r="H418" i="13" s="1"/>
  <c r="G419" i="13"/>
  <c r="H419" i="13" s="1"/>
  <c r="G420" i="13"/>
  <c r="H420" i="13" s="1"/>
  <c r="G421" i="13"/>
  <c r="H421" i="13" s="1"/>
  <c r="G422" i="13"/>
  <c r="H422" i="13" s="1"/>
  <c r="G423" i="13"/>
  <c r="H423" i="13" s="1"/>
  <c r="G424" i="13"/>
  <c r="H424" i="13" s="1"/>
  <c r="G425" i="13"/>
  <c r="H425" i="13" s="1"/>
  <c r="G426" i="13"/>
  <c r="H426" i="13" s="1"/>
  <c r="G427" i="13"/>
  <c r="H427" i="13" s="1"/>
  <c r="G428" i="13"/>
  <c r="H428" i="13" s="1"/>
  <c r="G429" i="13"/>
  <c r="H429" i="13" s="1"/>
  <c r="G430" i="13"/>
  <c r="H430" i="13" s="1"/>
  <c r="G431" i="13"/>
  <c r="H431" i="13" s="1"/>
  <c r="G432" i="13"/>
  <c r="H432" i="13" s="1"/>
  <c r="G433" i="13"/>
  <c r="H433" i="13" s="1"/>
  <c r="G434" i="13"/>
  <c r="H434" i="13" s="1"/>
  <c r="G435" i="13"/>
  <c r="H435" i="13" s="1"/>
  <c r="G436" i="13"/>
  <c r="H436" i="13" s="1"/>
  <c r="G437" i="13"/>
  <c r="H437" i="13" s="1"/>
  <c r="G438" i="13"/>
  <c r="H438" i="13" s="1"/>
  <c r="G382" i="13"/>
  <c r="H382" i="13" s="1"/>
  <c r="G332" i="13"/>
  <c r="H332" i="13" s="1"/>
  <c r="G333" i="13"/>
  <c r="H333" i="13" s="1"/>
  <c r="G334" i="13"/>
  <c r="H334" i="13" s="1"/>
  <c r="G335" i="13"/>
  <c r="H335" i="13" s="1"/>
  <c r="G336" i="13"/>
  <c r="H336" i="13" s="1"/>
  <c r="G337" i="13"/>
  <c r="H337" i="13" s="1"/>
  <c r="G338" i="13"/>
  <c r="H338" i="13" s="1"/>
  <c r="G339" i="13"/>
  <c r="H339" i="13" s="1"/>
  <c r="G340" i="13"/>
  <c r="H340" i="13" s="1"/>
  <c r="G341" i="13"/>
  <c r="H341" i="13" s="1"/>
  <c r="G342" i="13"/>
  <c r="H342" i="13" s="1"/>
  <c r="G343" i="13"/>
  <c r="H343" i="13" s="1"/>
  <c r="G344" i="13"/>
  <c r="H344" i="13" s="1"/>
  <c r="G345" i="13"/>
  <c r="H345" i="13" s="1"/>
  <c r="G346" i="13"/>
  <c r="H346" i="13" s="1"/>
  <c r="G347" i="13"/>
  <c r="H347" i="13" s="1"/>
  <c r="G348" i="13"/>
  <c r="H348" i="13" s="1"/>
  <c r="G349" i="13"/>
  <c r="H349" i="13" s="1"/>
  <c r="G350" i="13"/>
  <c r="H350" i="13" s="1"/>
  <c r="G351" i="13"/>
  <c r="H351" i="13" s="1"/>
  <c r="G352" i="13"/>
  <c r="H352" i="13" s="1"/>
  <c r="G353" i="13"/>
  <c r="H353" i="13" s="1"/>
  <c r="G354" i="13"/>
  <c r="H354" i="13" s="1"/>
  <c r="G355" i="13"/>
  <c r="H355" i="13" s="1"/>
  <c r="G356" i="13"/>
  <c r="H356" i="13" s="1"/>
  <c r="G357" i="13"/>
  <c r="H357" i="13" s="1"/>
  <c r="G358" i="13"/>
  <c r="H358" i="13" s="1"/>
  <c r="G359" i="13"/>
  <c r="H359" i="13" s="1"/>
  <c r="G360" i="13"/>
  <c r="H360" i="13" s="1"/>
  <c r="G361" i="13"/>
  <c r="H361" i="13" s="1"/>
  <c r="G362" i="13"/>
  <c r="H362" i="13" s="1"/>
  <c r="G363" i="13"/>
  <c r="H363" i="13" s="1"/>
  <c r="G364" i="13"/>
  <c r="H364" i="13" s="1"/>
  <c r="G365" i="13"/>
  <c r="H365" i="13" s="1"/>
  <c r="G366" i="13"/>
  <c r="H366" i="13" s="1"/>
  <c r="G367" i="13"/>
  <c r="H367" i="13" s="1"/>
  <c r="G368" i="13"/>
  <c r="H368" i="13" s="1"/>
  <c r="G369" i="13"/>
  <c r="H369" i="13" s="1"/>
  <c r="G370" i="13"/>
  <c r="H370" i="13" s="1"/>
  <c r="G371" i="13"/>
  <c r="H371" i="13" s="1"/>
  <c r="G372" i="13"/>
  <c r="H372" i="13" s="1"/>
  <c r="G373" i="13"/>
  <c r="H373" i="13" s="1"/>
  <c r="G374" i="13"/>
  <c r="H374" i="13" s="1"/>
  <c r="G375" i="13"/>
  <c r="H375" i="13" s="1"/>
  <c r="G376" i="13"/>
  <c r="H376" i="13" s="1"/>
  <c r="G377" i="13"/>
  <c r="H377" i="13" s="1"/>
  <c r="G378" i="13"/>
  <c r="H378" i="13" s="1"/>
  <c r="G379" i="13"/>
  <c r="H379" i="13" s="1"/>
  <c r="G380" i="13"/>
  <c r="H380" i="13" s="1"/>
  <c r="G381" i="13"/>
  <c r="H381" i="13" s="1"/>
  <c r="G331" i="13"/>
  <c r="H331" i="13" s="1"/>
  <c r="G279" i="13"/>
  <c r="H279" i="13" s="1"/>
  <c r="G280" i="13"/>
  <c r="H280" i="13" s="1"/>
  <c r="G281" i="13"/>
  <c r="H281" i="13" s="1"/>
  <c r="G282" i="13"/>
  <c r="H282" i="13" s="1"/>
  <c r="G283" i="13"/>
  <c r="H283" i="13" s="1"/>
  <c r="G284" i="13"/>
  <c r="H284" i="13" s="1"/>
  <c r="G285" i="13"/>
  <c r="H285" i="13" s="1"/>
  <c r="G286" i="13"/>
  <c r="H286" i="13" s="1"/>
  <c r="G287" i="13"/>
  <c r="H287" i="13" s="1"/>
  <c r="G288" i="13"/>
  <c r="H288" i="13" s="1"/>
  <c r="G289" i="13"/>
  <c r="H289" i="13" s="1"/>
  <c r="G290" i="13"/>
  <c r="H290" i="13" s="1"/>
  <c r="G291" i="13"/>
  <c r="H291" i="13" s="1"/>
  <c r="G292" i="13"/>
  <c r="H292" i="13" s="1"/>
  <c r="G293" i="13"/>
  <c r="H293" i="13" s="1"/>
  <c r="G294" i="13"/>
  <c r="H294" i="13" s="1"/>
  <c r="G295" i="13"/>
  <c r="H295" i="13" s="1"/>
  <c r="G296" i="13"/>
  <c r="H296" i="13" s="1"/>
  <c r="G297" i="13"/>
  <c r="H297" i="13" s="1"/>
  <c r="G298" i="13"/>
  <c r="H298" i="13" s="1"/>
  <c r="G299" i="13"/>
  <c r="H299" i="13" s="1"/>
  <c r="G300" i="13"/>
  <c r="H300" i="13" s="1"/>
  <c r="G301" i="13"/>
  <c r="H301" i="13" s="1"/>
  <c r="G302" i="13"/>
  <c r="H302" i="13" s="1"/>
  <c r="G303" i="13"/>
  <c r="H303" i="13" s="1"/>
  <c r="G304" i="13"/>
  <c r="H304" i="13" s="1"/>
  <c r="G305" i="13"/>
  <c r="H305" i="13" s="1"/>
  <c r="G306" i="13"/>
  <c r="H306" i="13" s="1"/>
  <c r="G307" i="13"/>
  <c r="H307" i="13" s="1"/>
  <c r="G308" i="13"/>
  <c r="H308" i="13" s="1"/>
  <c r="G309" i="13"/>
  <c r="H309" i="13" s="1"/>
  <c r="G310" i="13"/>
  <c r="H310" i="13" s="1"/>
  <c r="G311" i="13"/>
  <c r="H311" i="13" s="1"/>
  <c r="G312" i="13"/>
  <c r="H312" i="13" s="1"/>
  <c r="G313" i="13"/>
  <c r="H313" i="13" s="1"/>
  <c r="G314" i="13"/>
  <c r="H314" i="13" s="1"/>
  <c r="G315" i="13"/>
  <c r="H315" i="13" s="1"/>
  <c r="G316" i="13"/>
  <c r="H316" i="13" s="1"/>
  <c r="G317" i="13"/>
  <c r="H317" i="13" s="1"/>
  <c r="G318" i="13"/>
  <c r="H318" i="13" s="1"/>
  <c r="G319" i="13"/>
  <c r="H319" i="13" s="1"/>
  <c r="G320" i="13"/>
  <c r="H320" i="13" s="1"/>
  <c r="G321" i="13"/>
  <c r="H321" i="13" s="1"/>
  <c r="G322" i="13"/>
  <c r="H322" i="13" s="1"/>
  <c r="G323" i="13"/>
  <c r="H323" i="13" s="1"/>
  <c r="G324" i="13"/>
  <c r="H324" i="13" s="1"/>
  <c r="G325" i="13"/>
  <c r="H325" i="13" s="1"/>
  <c r="G326" i="13"/>
  <c r="H326" i="13" s="1"/>
  <c r="G327" i="13"/>
  <c r="H327" i="13" s="1"/>
  <c r="G328" i="13"/>
  <c r="H328" i="13" s="1"/>
  <c r="G329" i="13"/>
  <c r="H329" i="13" s="1"/>
  <c r="G330" i="13"/>
  <c r="H330" i="13" s="1"/>
  <c r="G278" i="13"/>
  <c r="H278" i="13" s="1"/>
  <c r="G224" i="13"/>
  <c r="H224" i="13" s="1"/>
  <c r="G225" i="13"/>
  <c r="H225" i="13" s="1"/>
  <c r="G226" i="13"/>
  <c r="H226" i="13" s="1"/>
  <c r="G227" i="13"/>
  <c r="H227" i="13" s="1"/>
  <c r="G228" i="13"/>
  <c r="H228" i="13" s="1"/>
  <c r="G229" i="13"/>
  <c r="H229" i="13" s="1"/>
  <c r="G230" i="13"/>
  <c r="H230" i="13" s="1"/>
  <c r="G231" i="13"/>
  <c r="H231" i="13" s="1"/>
  <c r="G232" i="13"/>
  <c r="H232" i="13" s="1"/>
  <c r="G233" i="13"/>
  <c r="H233" i="13" s="1"/>
  <c r="G234" i="13"/>
  <c r="H234" i="13" s="1"/>
  <c r="G235" i="13"/>
  <c r="H235" i="13" s="1"/>
  <c r="G236" i="13"/>
  <c r="H236" i="13" s="1"/>
  <c r="G237" i="13"/>
  <c r="H237" i="13" s="1"/>
  <c r="G238" i="13"/>
  <c r="H238" i="13" s="1"/>
  <c r="G239" i="13"/>
  <c r="H239" i="13" s="1"/>
  <c r="G240" i="13"/>
  <c r="H240" i="13" s="1"/>
  <c r="G241" i="13"/>
  <c r="H241" i="13" s="1"/>
  <c r="G242" i="13"/>
  <c r="H242" i="13" s="1"/>
  <c r="G243" i="13"/>
  <c r="H243" i="13" s="1"/>
  <c r="G244" i="13"/>
  <c r="H244" i="13" s="1"/>
  <c r="G245" i="13"/>
  <c r="H245" i="13" s="1"/>
  <c r="G246" i="13"/>
  <c r="H246" i="13" s="1"/>
  <c r="G247" i="13"/>
  <c r="H247" i="13" s="1"/>
  <c r="G248" i="13"/>
  <c r="H248" i="13" s="1"/>
  <c r="G249" i="13"/>
  <c r="H249" i="13" s="1"/>
  <c r="G250" i="13"/>
  <c r="H250" i="13" s="1"/>
  <c r="G251" i="13"/>
  <c r="H251" i="13" s="1"/>
  <c r="G252" i="13"/>
  <c r="H252" i="13" s="1"/>
  <c r="G253" i="13"/>
  <c r="H253" i="13" s="1"/>
  <c r="G254" i="13"/>
  <c r="H254" i="13" s="1"/>
  <c r="G255" i="13"/>
  <c r="H255" i="13" s="1"/>
  <c r="G256" i="13"/>
  <c r="H256" i="13" s="1"/>
  <c r="G257" i="13"/>
  <c r="H257" i="13" s="1"/>
  <c r="G258" i="13"/>
  <c r="H258" i="13" s="1"/>
  <c r="G259" i="13"/>
  <c r="H259" i="13" s="1"/>
  <c r="G260" i="13"/>
  <c r="H260" i="13" s="1"/>
  <c r="G261" i="13"/>
  <c r="H261" i="13" s="1"/>
  <c r="G262" i="13"/>
  <c r="H262" i="13" s="1"/>
  <c r="G263" i="13"/>
  <c r="H263" i="13" s="1"/>
  <c r="G264" i="13"/>
  <c r="H264" i="13" s="1"/>
  <c r="G265" i="13"/>
  <c r="H265" i="13" s="1"/>
  <c r="G266" i="13"/>
  <c r="H266" i="13" s="1"/>
  <c r="G267" i="13"/>
  <c r="H267" i="13" s="1"/>
  <c r="G268" i="13"/>
  <c r="H268" i="13" s="1"/>
  <c r="G269" i="13"/>
  <c r="H269" i="13" s="1"/>
  <c r="G270" i="13"/>
  <c r="H270" i="13" s="1"/>
  <c r="G271" i="13"/>
  <c r="H271" i="13" s="1"/>
  <c r="G272" i="13"/>
  <c r="H272" i="13" s="1"/>
  <c r="G273" i="13"/>
  <c r="H273" i="13" s="1"/>
  <c r="G274" i="13"/>
  <c r="H274" i="13" s="1"/>
  <c r="G275" i="13"/>
  <c r="H275" i="13" s="1"/>
  <c r="G276" i="13"/>
  <c r="H276" i="13" s="1"/>
  <c r="G277" i="13"/>
  <c r="H277" i="13" s="1"/>
  <c r="G223" i="13"/>
  <c r="H223" i="13" s="1"/>
  <c r="G163" i="13"/>
  <c r="H163" i="13" s="1"/>
  <c r="G164" i="13"/>
  <c r="H164" i="13" s="1"/>
  <c r="G165" i="13"/>
  <c r="H165" i="13" s="1"/>
  <c r="G166" i="13"/>
  <c r="H166" i="13" s="1"/>
  <c r="G167" i="13"/>
  <c r="H167" i="13" s="1"/>
  <c r="G168" i="13"/>
  <c r="H168" i="13" s="1"/>
  <c r="G169" i="13"/>
  <c r="H169" i="13" s="1"/>
  <c r="G170" i="13"/>
  <c r="H170" i="13" s="1"/>
  <c r="G171" i="13"/>
  <c r="H171" i="13" s="1"/>
  <c r="G172" i="13"/>
  <c r="H172" i="13" s="1"/>
  <c r="G173" i="13"/>
  <c r="H173" i="13" s="1"/>
  <c r="G174" i="13"/>
  <c r="H174" i="13" s="1"/>
  <c r="G175" i="13"/>
  <c r="H175" i="13" s="1"/>
  <c r="G176" i="13"/>
  <c r="H176" i="13" s="1"/>
  <c r="G177" i="13"/>
  <c r="H177" i="13" s="1"/>
  <c r="G178" i="13"/>
  <c r="H178" i="13" s="1"/>
  <c r="G179" i="13"/>
  <c r="H179" i="13" s="1"/>
  <c r="G180" i="13"/>
  <c r="H180" i="13" s="1"/>
  <c r="G181" i="13"/>
  <c r="H181" i="13" s="1"/>
  <c r="G182" i="13"/>
  <c r="H182" i="13" s="1"/>
  <c r="G183" i="13"/>
  <c r="H183" i="13" s="1"/>
  <c r="G184" i="13"/>
  <c r="H184" i="13" s="1"/>
  <c r="G185" i="13"/>
  <c r="H185" i="13" s="1"/>
  <c r="G186" i="13"/>
  <c r="H186" i="13" s="1"/>
  <c r="G187" i="13"/>
  <c r="H187" i="13" s="1"/>
  <c r="G188" i="13"/>
  <c r="H188" i="13" s="1"/>
  <c r="G189" i="13"/>
  <c r="H189" i="13" s="1"/>
  <c r="G190" i="13"/>
  <c r="H190" i="13" s="1"/>
  <c r="G191" i="13"/>
  <c r="H191" i="13" s="1"/>
  <c r="G192" i="13"/>
  <c r="H192" i="13" s="1"/>
  <c r="G193" i="13"/>
  <c r="H193" i="13" s="1"/>
  <c r="G194" i="13"/>
  <c r="H194" i="13" s="1"/>
  <c r="G195" i="13"/>
  <c r="H195" i="13" s="1"/>
  <c r="G196" i="13"/>
  <c r="H196" i="13" s="1"/>
  <c r="G197" i="13"/>
  <c r="H197" i="13" s="1"/>
  <c r="G198" i="13"/>
  <c r="H198" i="13" s="1"/>
  <c r="G199" i="13"/>
  <c r="H199" i="13" s="1"/>
  <c r="G200" i="13"/>
  <c r="H200" i="13" s="1"/>
  <c r="G201" i="13"/>
  <c r="H201" i="13" s="1"/>
  <c r="G202" i="13"/>
  <c r="H202" i="13" s="1"/>
  <c r="G203" i="13"/>
  <c r="H203" i="13" s="1"/>
  <c r="G204" i="13"/>
  <c r="H204" i="13" s="1"/>
  <c r="G205" i="13"/>
  <c r="H205" i="13" s="1"/>
  <c r="G206" i="13"/>
  <c r="H206" i="13" s="1"/>
  <c r="G207" i="13"/>
  <c r="H207" i="13" s="1"/>
  <c r="G208" i="13"/>
  <c r="H208" i="13" s="1"/>
  <c r="G209" i="13"/>
  <c r="H209" i="13" s="1"/>
  <c r="G210" i="13"/>
  <c r="H210" i="13" s="1"/>
  <c r="G211" i="13"/>
  <c r="H211" i="13" s="1"/>
  <c r="G212" i="13"/>
  <c r="H212" i="13" s="1"/>
  <c r="G213" i="13"/>
  <c r="H213" i="13" s="1"/>
  <c r="G214" i="13"/>
  <c r="H214" i="13" s="1"/>
  <c r="G215" i="13"/>
  <c r="H215" i="13" s="1"/>
  <c r="G216" i="13"/>
  <c r="H216" i="13" s="1"/>
  <c r="G217" i="13"/>
  <c r="H217" i="13" s="1"/>
  <c r="G218" i="13"/>
  <c r="H218" i="13" s="1"/>
  <c r="G219" i="13"/>
  <c r="H219" i="13" s="1"/>
  <c r="G220" i="13"/>
  <c r="H220" i="13" s="1"/>
  <c r="G221" i="13"/>
  <c r="H221" i="13" s="1"/>
  <c r="G222" i="13"/>
  <c r="H222" i="13" s="1"/>
  <c r="G162" i="13"/>
  <c r="H162" i="13" s="1"/>
  <c r="G109" i="13"/>
  <c r="H109" i="13" s="1"/>
  <c r="G110" i="13"/>
  <c r="H110" i="13" s="1"/>
  <c r="G111" i="13"/>
  <c r="H111" i="13" s="1"/>
  <c r="G112" i="13"/>
  <c r="H112" i="13" s="1"/>
  <c r="G113" i="13"/>
  <c r="H113" i="13" s="1"/>
  <c r="G114" i="13"/>
  <c r="H114" i="13" s="1"/>
  <c r="G115" i="13"/>
  <c r="H115" i="13" s="1"/>
  <c r="G116" i="13"/>
  <c r="H116" i="13" s="1"/>
  <c r="G117" i="13"/>
  <c r="H117" i="13" s="1"/>
  <c r="G118" i="13"/>
  <c r="H118" i="13" s="1"/>
  <c r="G119" i="13"/>
  <c r="H119" i="13" s="1"/>
  <c r="G120" i="13"/>
  <c r="H120" i="13" s="1"/>
  <c r="G121" i="13"/>
  <c r="H121" i="13" s="1"/>
  <c r="G122" i="13"/>
  <c r="H122" i="13" s="1"/>
  <c r="G123" i="13"/>
  <c r="H123" i="13" s="1"/>
  <c r="G124" i="13"/>
  <c r="H124" i="13" s="1"/>
  <c r="G125" i="13"/>
  <c r="H125" i="13" s="1"/>
  <c r="G126" i="13"/>
  <c r="H126" i="13" s="1"/>
  <c r="G127" i="13"/>
  <c r="H127" i="13" s="1"/>
  <c r="G128" i="13"/>
  <c r="H128" i="13" s="1"/>
  <c r="G129" i="13"/>
  <c r="H129" i="13" s="1"/>
  <c r="G130" i="13"/>
  <c r="H130" i="13" s="1"/>
  <c r="G131" i="13"/>
  <c r="H131" i="13" s="1"/>
  <c r="G132" i="13"/>
  <c r="H132" i="13" s="1"/>
  <c r="G133" i="13"/>
  <c r="H133" i="13" s="1"/>
  <c r="G134" i="13"/>
  <c r="H134" i="13" s="1"/>
  <c r="G135" i="13"/>
  <c r="H135" i="13" s="1"/>
  <c r="G136" i="13"/>
  <c r="H136" i="13" s="1"/>
  <c r="G137" i="13"/>
  <c r="H137" i="13" s="1"/>
  <c r="G138" i="13"/>
  <c r="H138" i="13" s="1"/>
  <c r="G139" i="13"/>
  <c r="H139" i="13" s="1"/>
  <c r="G140" i="13"/>
  <c r="H140" i="13" s="1"/>
  <c r="G141" i="13"/>
  <c r="H141" i="13" s="1"/>
  <c r="G142" i="13"/>
  <c r="H142" i="13" s="1"/>
  <c r="G143" i="13"/>
  <c r="H143" i="13" s="1"/>
  <c r="G144" i="13"/>
  <c r="H144" i="13" s="1"/>
  <c r="G145" i="13"/>
  <c r="H145" i="13" s="1"/>
  <c r="G146" i="13"/>
  <c r="H146" i="13" s="1"/>
  <c r="G147" i="13"/>
  <c r="H147" i="13" s="1"/>
  <c r="G148" i="13"/>
  <c r="H148" i="13" s="1"/>
  <c r="G149" i="13"/>
  <c r="H149" i="13" s="1"/>
  <c r="G150" i="13"/>
  <c r="H150" i="13" s="1"/>
  <c r="G151" i="13"/>
  <c r="H151" i="13" s="1"/>
  <c r="G152" i="13"/>
  <c r="H152" i="13" s="1"/>
  <c r="G153" i="13"/>
  <c r="H153" i="13" s="1"/>
  <c r="G154" i="13"/>
  <c r="H154" i="13" s="1"/>
  <c r="G155" i="13"/>
  <c r="H155" i="13" s="1"/>
  <c r="G156" i="13"/>
  <c r="H156" i="13" s="1"/>
  <c r="G157" i="13"/>
  <c r="H157" i="13" s="1"/>
  <c r="G158" i="13"/>
  <c r="H158" i="13" s="1"/>
  <c r="G159" i="13"/>
  <c r="H159" i="13" s="1"/>
  <c r="G160" i="13"/>
  <c r="H160" i="13" s="1"/>
  <c r="G161" i="13"/>
  <c r="H161" i="13" s="1"/>
  <c r="G108" i="13"/>
  <c r="H108" i="13" s="1"/>
  <c r="G58" i="13"/>
  <c r="H58" i="13" s="1"/>
  <c r="G59" i="13"/>
  <c r="H59" i="13" s="1"/>
  <c r="G60" i="13"/>
  <c r="H60" i="13" s="1"/>
  <c r="G61" i="13"/>
  <c r="H61" i="13" s="1"/>
  <c r="G62" i="13"/>
  <c r="H62" i="13" s="1"/>
  <c r="G63" i="13"/>
  <c r="H63" i="13" s="1"/>
  <c r="G64" i="13"/>
  <c r="H64" i="13" s="1"/>
  <c r="G65" i="13"/>
  <c r="H65" i="13" s="1"/>
  <c r="G66" i="13"/>
  <c r="H66" i="13" s="1"/>
  <c r="G67" i="13"/>
  <c r="H67" i="13" s="1"/>
  <c r="G68" i="13"/>
  <c r="H68" i="13" s="1"/>
  <c r="G69" i="13"/>
  <c r="H69" i="13" s="1"/>
  <c r="G70" i="13"/>
  <c r="H70" i="13" s="1"/>
  <c r="G71" i="13"/>
  <c r="H71" i="13" s="1"/>
  <c r="G72" i="13"/>
  <c r="H72" i="13" s="1"/>
  <c r="G73" i="13"/>
  <c r="H73" i="13" s="1"/>
  <c r="G74" i="13"/>
  <c r="H74" i="13" s="1"/>
  <c r="G75" i="13"/>
  <c r="H75" i="13" s="1"/>
  <c r="G76" i="13"/>
  <c r="H76" i="13" s="1"/>
  <c r="G77" i="13"/>
  <c r="H77" i="13" s="1"/>
  <c r="G78" i="13"/>
  <c r="H78" i="13" s="1"/>
  <c r="G79" i="13"/>
  <c r="H79" i="13" s="1"/>
  <c r="G80" i="13"/>
  <c r="H80" i="13" s="1"/>
  <c r="G81" i="13"/>
  <c r="H81" i="13" s="1"/>
  <c r="G82" i="13"/>
  <c r="H82" i="13" s="1"/>
  <c r="G83" i="13"/>
  <c r="H83" i="13" s="1"/>
  <c r="G84" i="13"/>
  <c r="H84" i="13" s="1"/>
  <c r="G85" i="13"/>
  <c r="H85" i="13" s="1"/>
  <c r="G86" i="13"/>
  <c r="H86" i="13" s="1"/>
  <c r="G87" i="13"/>
  <c r="H87" i="13" s="1"/>
  <c r="G88" i="13"/>
  <c r="H88" i="13" s="1"/>
  <c r="G89" i="13"/>
  <c r="H89" i="13" s="1"/>
  <c r="G90" i="13"/>
  <c r="H90" i="13" s="1"/>
  <c r="G91" i="13"/>
  <c r="H91" i="13" s="1"/>
  <c r="G92" i="13"/>
  <c r="H92" i="13" s="1"/>
  <c r="G93" i="13"/>
  <c r="H93" i="13" s="1"/>
  <c r="G94" i="13"/>
  <c r="H94" i="13" s="1"/>
  <c r="G95" i="13"/>
  <c r="H95" i="13" s="1"/>
  <c r="G96" i="13"/>
  <c r="H96" i="13" s="1"/>
  <c r="G97" i="13"/>
  <c r="H97" i="13" s="1"/>
  <c r="G98" i="13"/>
  <c r="H98" i="13" s="1"/>
  <c r="G99" i="13"/>
  <c r="H99" i="13" s="1"/>
  <c r="G100" i="13"/>
  <c r="H100" i="13" s="1"/>
  <c r="G101" i="13"/>
  <c r="H101" i="13" s="1"/>
  <c r="G102" i="13"/>
  <c r="H102" i="13" s="1"/>
  <c r="G103" i="13"/>
  <c r="H103" i="13" s="1"/>
  <c r="G104" i="13"/>
  <c r="H104" i="13" s="1"/>
  <c r="G105" i="13"/>
  <c r="H105" i="13" s="1"/>
  <c r="G106" i="13"/>
  <c r="H106" i="13" s="1"/>
  <c r="G107" i="13"/>
  <c r="H107" i="13" s="1"/>
  <c r="G57" i="13"/>
  <c r="H57" i="13" s="1"/>
  <c r="G7" i="13"/>
  <c r="H7" i="13" s="1"/>
  <c r="G8" i="13"/>
  <c r="H8" i="13" s="1"/>
  <c r="G9" i="13"/>
  <c r="H9" i="13" s="1"/>
  <c r="G10" i="13"/>
  <c r="H10" i="13" s="1"/>
  <c r="G11" i="13"/>
  <c r="H11" i="13" s="1"/>
  <c r="G12" i="13"/>
  <c r="H12" i="13" s="1"/>
  <c r="G13" i="13"/>
  <c r="H13" i="13" s="1"/>
  <c r="G14" i="13"/>
  <c r="H14" i="13" s="1"/>
  <c r="G15" i="13"/>
  <c r="H15" i="13" s="1"/>
  <c r="G16" i="13"/>
  <c r="H16" i="13" s="1"/>
  <c r="G17" i="13"/>
  <c r="H17" i="13" s="1"/>
  <c r="G18" i="13"/>
  <c r="H18" i="13" s="1"/>
  <c r="G19" i="13"/>
  <c r="H19" i="13" s="1"/>
  <c r="G20" i="13"/>
  <c r="H20" i="13" s="1"/>
  <c r="G21" i="13"/>
  <c r="H21" i="13" s="1"/>
  <c r="G22" i="13"/>
  <c r="H22" i="13" s="1"/>
  <c r="G23" i="13"/>
  <c r="H23" i="13" s="1"/>
  <c r="G24" i="13"/>
  <c r="H24" i="13" s="1"/>
  <c r="G25" i="13"/>
  <c r="H25" i="13" s="1"/>
  <c r="G26" i="13"/>
  <c r="H26" i="13" s="1"/>
  <c r="G27" i="13"/>
  <c r="H27" i="13" s="1"/>
  <c r="G28" i="13"/>
  <c r="H28" i="13" s="1"/>
  <c r="G29" i="13"/>
  <c r="H29" i="13" s="1"/>
  <c r="G30" i="13"/>
  <c r="H30" i="13" s="1"/>
  <c r="G31" i="13"/>
  <c r="H31" i="13" s="1"/>
  <c r="G32" i="13"/>
  <c r="H32" i="13" s="1"/>
  <c r="G33" i="13"/>
  <c r="H33" i="13" s="1"/>
  <c r="G34" i="13"/>
  <c r="H34" i="13" s="1"/>
  <c r="G35" i="13"/>
  <c r="H35" i="13" s="1"/>
  <c r="G36" i="13"/>
  <c r="H36" i="13" s="1"/>
  <c r="G37" i="13"/>
  <c r="H37" i="13" s="1"/>
  <c r="G38" i="13"/>
  <c r="H38" i="13" s="1"/>
  <c r="G39" i="13"/>
  <c r="H39" i="13" s="1"/>
  <c r="G40" i="13"/>
  <c r="H40" i="13" s="1"/>
  <c r="G41" i="13"/>
  <c r="H41" i="13" s="1"/>
  <c r="G42" i="13"/>
  <c r="H42" i="13" s="1"/>
  <c r="G43" i="13"/>
  <c r="H43" i="13" s="1"/>
  <c r="G44" i="13"/>
  <c r="H44" i="13" s="1"/>
  <c r="G45" i="13"/>
  <c r="H45" i="13" s="1"/>
  <c r="G46" i="13"/>
  <c r="H46" i="13" s="1"/>
  <c r="G47" i="13"/>
  <c r="H47" i="13" s="1"/>
  <c r="G48" i="13"/>
  <c r="H48" i="13" s="1"/>
  <c r="G49" i="13"/>
  <c r="H49" i="13" s="1"/>
  <c r="G50" i="13"/>
  <c r="H50" i="13" s="1"/>
  <c r="G51" i="13"/>
  <c r="H51" i="13" s="1"/>
  <c r="G52" i="13"/>
  <c r="H52" i="13" s="1"/>
  <c r="G53" i="13"/>
  <c r="H53" i="13" s="1"/>
  <c r="G54" i="13"/>
  <c r="H54" i="13" s="1"/>
  <c r="G55" i="13"/>
  <c r="H55" i="13" s="1"/>
  <c r="G56" i="13"/>
  <c r="H56" i="13" s="1"/>
  <c r="G6" i="13"/>
  <c r="H6" i="13" s="1"/>
  <c r="H38" i="7"/>
  <c r="C38" i="7"/>
  <c r="C37" i="7"/>
  <c r="C36" i="7"/>
  <c r="C35" i="7"/>
  <c r="D38" i="7"/>
  <c r="D37" i="7"/>
  <c r="D36" i="7"/>
  <c r="D35" i="7"/>
  <c r="G23" i="4" l="1"/>
  <c r="H496" i="13"/>
  <c r="G496" i="13"/>
  <c r="I25" i="4" l="1"/>
  <c r="J25" i="4" s="1"/>
  <c r="F24" i="4"/>
  <c r="G26" i="4" s="1"/>
  <c r="G27" i="4" s="1"/>
  <c r="G28" i="4" s="1"/>
  <c r="G34" i="4" s="1"/>
  <c r="G39" i="4" s="1"/>
  <c r="K19" i="7"/>
  <c r="H19" i="7"/>
  <c r="D19" i="7"/>
  <c r="B19" i="7"/>
  <c r="N17" i="7"/>
  <c r="E17" i="7"/>
  <c r="N16" i="7"/>
  <c r="E16" i="7"/>
  <c r="N15" i="7"/>
  <c r="C32" i="7" s="1"/>
  <c r="E15" i="7"/>
  <c r="N14" i="7"/>
  <c r="C31" i="7" s="1"/>
  <c r="E14" i="7"/>
  <c r="N13" i="7"/>
  <c r="C30" i="7" s="1"/>
  <c r="E13" i="7"/>
  <c r="D30" i="7" s="1"/>
  <c r="N12" i="7"/>
  <c r="E12" i="7"/>
  <c r="D29" i="7" s="1"/>
  <c r="N11" i="7"/>
  <c r="C28" i="7" s="1"/>
  <c r="E11" i="7"/>
  <c r="D28" i="7" s="1"/>
  <c r="C19" i="7"/>
  <c r="N10" i="7"/>
  <c r="E10" i="7"/>
  <c r="N9" i="7"/>
  <c r="C26" i="7" s="1"/>
  <c r="E9" i="7"/>
  <c r="D26" i="7" s="1"/>
  <c r="N8" i="7"/>
  <c r="E8" i="7"/>
  <c r="D25" i="7" s="1"/>
  <c r="N7" i="7"/>
  <c r="C24" i="7" s="1"/>
  <c r="E7" i="7"/>
  <c r="D24" i="7" s="1"/>
  <c r="N6" i="7"/>
  <c r="C23" i="7" s="1"/>
  <c r="L19" i="7"/>
  <c r="E6" i="7"/>
  <c r="D23" i="7" s="1"/>
  <c r="I26" i="4" l="1"/>
  <c r="J26" i="4" s="1"/>
  <c r="J28" i="4" s="1"/>
  <c r="B20" i="7"/>
  <c r="F23" i="7"/>
  <c r="B24" i="7" s="1"/>
  <c r="F24" i="7" s="1"/>
  <c r="B25" i="7" s="1"/>
  <c r="O8" i="7"/>
  <c r="C25" i="7"/>
  <c r="O10" i="7"/>
  <c r="C27" i="7"/>
  <c r="G14" i="7"/>
  <c r="D31" i="7"/>
  <c r="F16" i="7"/>
  <c r="D33" i="7"/>
  <c r="O12" i="7"/>
  <c r="C29" i="7"/>
  <c r="O16" i="7"/>
  <c r="C33" i="7"/>
  <c r="G15" i="7"/>
  <c r="D32" i="7"/>
  <c r="G17" i="7"/>
  <c r="D34" i="7"/>
  <c r="G10" i="7"/>
  <c r="D27" i="7"/>
  <c r="O17" i="7"/>
  <c r="C34" i="7"/>
  <c r="F17" i="7"/>
  <c r="G7" i="7"/>
  <c r="O7" i="7"/>
  <c r="F13" i="7"/>
  <c r="O15" i="7"/>
  <c r="F12" i="7"/>
  <c r="F15" i="7"/>
  <c r="F8" i="7"/>
  <c r="G16" i="7"/>
  <c r="F7" i="7"/>
  <c r="G8" i="7"/>
  <c r="E19" i="7"/>
  <c r="F10" i="7"/>
  <c r="G12" i="7"/>
  <c r="F14" i="7"/>
  <c r="N19" i="7"/>
  <c r="O9" i="7"/>
  <c r="G6" i="7"/>
  <c r="G9" i="7"/>
  <c r="F11" i="7"/>
  <c r="G13" i="7"/>
  <c r="O13" i="7"/>
  <c r="M19" i="7"/>
  <c r="G11" i="7"/>
  <c r="F6" i="7"/>
  <c r="O6" i="7"/>
  <c r="F9" i="7"/>
  <c r="O11" i="7"/>
  <c r="O14" i="7"/>
  <c r="F25" i="7" l="1"/>
  <c r="B26" i="7" s="1"/>
  <c r="F26" i="7" s="1"/>
  <c r="B27" i="7" s="1"/>
  <c r="F27" i="7" s="1"/>
  <c r="B28" i="7" s="1"/>
  <c r="F28" i="7" s="1"/>
  <c r="B29" i="7" s="1"/>
  <c r="F29" i="7" s="1"/>
  <c r="B30" i="7" s="1"/>
  <c r="F30" i="7" s="1"/>
  <c r="B31" i="7" s="1"/>
  <c r="F31" i="7" s="1"/>
  <c r="B32" i="7" s="1"/>
  <c r="F32" i="7" s="1"/>
  <c r="B33" i="7" s="1"/>
  <c r="F33" i="7" s="1"/>
  <c r="B34" i="7" s="1"/>
  <c r="F34" i="7" s="1"/>
  <c r="F19" i="7"/>
  <c r="O19" i="7"/>
  <c r="B35" i="7" l="1"/>
  <c r="F35" i="7" s="1"/>
  <c r="B36" i="7" s="1"/>
  <c r="F36" i="7" s="1"/>
  <c r="B37" i="7" s="1"/>
  <c r="F37" i="7" s="1"/>
  <c r="B38" i="7" s="1"/>
  <c r="F38" i="7" s="1"/>
  <c r="H39" i="7" s="1"/>
  <c r="B15" i="5" l="1"/>
  <c r="C16" i="5" s="1"/>
  <c r="C25" i="5" s="1"/>
  <c r="G25" i="5" s="1"/>
</calcChain>
</file>

<file path=xl/sharedStrings.xml><?xml version="1.0" encoding="utf-8"?>
<sst xmlns="http://schemas.openxmlformats.org/spreadsheetml/2006/main" count="2124" uniqueCount="675">
  <si>
    <t>TDS</t>
  </si>
  <si>
    <t>PAN</t>
  </si>
  <si>
    <t>NAME</t>
  </si>
  <si>
    <t>:</t>
  </si>
  <si>
    <t>FATHERS NAME</t>
  </si>
  <si>
    <t>ADDRESS</t>
  </si>
  <si>
    <t>DATE OF BIRTH</t>
  </si>
  <si>
    <t>PREVIOUS YEAR</t>
  </si>
  <si>
    <t>ASSESSMENT YEAR</t>
  </si>
  <si>
    <t>STATUS</t>
  </si>
  <si>
    <t>INDIVIDUAL</t>
  </si>
  <si>
    <t>AADHAR</t>
  </si>
  <si>
    <t>COMPUTATION OF TOTAL INCOME AND TAX LIABILITIES</t>
  </si>
  <si>
    <t>Sl. No.</t>
  </si>
  <si>
    <t>PARTICULARS</t>
  </si>
  <si>
    <t>AMOUNT (Rs.)</t>
  </si>
  <si>
    <t>INCOME FROM OTHER SOURCES</t>
  </si>
  <si>
    <t>Interest on Saving A/c</t>
  </si>
  <si>
    <t>Tax on Rs</t>
  </si>
  <si>
    <t>Less: Rebate U/s 87A</t>
  </si>
  <si>
    <t>NET TAX PAYABLE</t>
  </si>
  <si>
    <t>234A</t>
  </si>
  <si>
    <t>234B</t>
  </si>
  <si>
    <t>234C</t>
  </si>
  <si>
    <t>Interest &amp; Tax Payable</t>
  </si>
  <si>
    <t>Less:  Prepaid -Taxes</t>
  </si>
  <si>
    <t>Advance Tax</t>
  </si>
  <si>
    <t>Balance Payable/(Refund)</t>
  </si>
  <si>
    <t>Tax Refundable (R/Off)</t>
  </si>
  <si>
    <t>Add : Health &amp; Education Cess @ 4%</t>
  </si>
  <si>
    <t>234F</t>
  </si>
  <si>
    <t>PROFIT  FROM  BUSINESS</t>
  </si>
  <si>
    <t>Net Profit as per Profit &amp; Loss A/c</t>
  </si>
  <si>
    <t>Particulars</t>
  </si>
  <si>
    <t>Amount (Rs.)</t>
  </si>
  <si>
    <t>To</t>
  </si>
  <si>
    <t>By</t>
  </si>
  <si>
    <t>Rent</t>
  </si>
  <si>
    <t>Conveyance Expenses</t>
  </si>
  <si>
    <t>Office Expenses</t>
  </si>
  <si>
    <t>Depreciation</t>
  </si>
  <si>
    <t>"</t>
  </si>
  <si>
    <t>Net Profit</t>
  </si>
  <si>
    <t>Total (Rs.)</t>
  </si>
  <si>
    <t>Liabilities</t>
  </si>
  <si>
    <t>Assets</t>
  </si>
  <si>
    <t>Proprietors Capital</t>
  </si>
  <si>
    <t>Fixed Assets:</t>
  </si>
  <si>
    <t xml:space="preserve">                     As per last A/c</t>
  </si>
  <si>
    <t>Furniture &amp; Fixures</t>
  </si>
  <si>
    <t>Less: Depreciation</t>
  </si>
  <si>
    <t>Less:Drawing</t>
  </si>
  <si>
    <t>Current Assets</t>
  </si>
  <si>
    <t>Cash &amp; Bank Balance</t>
  </si>
  <si>
    <t>Inventories</t>
  </si>
  <si>
    <t>Plant &amp; Machinery</t>
  </si>
  <si>
    <t xml:space="preserve">GST </t>
  </si>
  <si>
    <t>UI</t>
  </si>
  <si>
    <t>PW</t>
  </si>
  <si>
    <t>IT PW</t>
  </si>
  <si>
    <t>Month</t>
  </si>
  <si>
    <t>Taxable Value</t>
  </si>
  <si>
    <t>IGST</t>
  </si>
  <si>
    <t>CGST</t>
  </si>
  <si>
    <t>SGST</t>
  </si>
  <si>
    <t>Late Fees</t>
  </si>
  <si>
    <t>Date</t>
  </si>
  <si>
    <t>GST</t>
  </si>
  <si>
    <t>Invoice</t>
  </si>
  <si>
    <t>Opening Stock</t>
  </si>
  <si>
    <t>Purchase</t>
  </si>
  <si>
    <t>Gross Profit</t>
  </si>
  <si>
    <t>Sales</t>
  </si>
  <si>
    <t>Closing Stock</t>
  </si>
  <si>
    <t>Sundry Debtors</t>
  </si>
  <si>
    <t>Current Liabilities</t>
  </si>
  <si>
    <t>Add : Net Profit</t>
  </si>
  <si>
    <t>Add : Additional Capital</t>
  </si>
  <si>
    <t xml:space="preserve">Opening </t>
  </si>
  <si>
    <t>Input</t>
  </si>
  <si>
    <t>Output</t>
  </si>
  <si>
    <t>Closing</t>
  </si>
  <si>
    <t>NET TOTAL INCOME</t>
  </si>
  <si>
    <t>NET TOTAL INCOME (R/Off)</t>
  </si>
  <si>
    <t>Purchase as per GSTR 3B FY 21-22</t>
  </si>
  <si>
    <t>2023-24</t>
  </si>
  <si>
    <t>GST Late Filling &amp; Interest Fees</t>
  </si>
  <si>
    <t>Interest on FD</t>
  </si>
  <si>
    <t>Cash</t>
  </si>
  <si>
    <t>SGTS</t>
  </si>
  <si>
    <t>10AAAAV8463B1ZV</t>
  </si>
  <si>
    <t>VAISHALI PATLIPUTRA DUDH UDPADAK SAHKARI SANGH</t>
  </si>
  <si>
    <t>PROD5395</t>
  </si>
  <si>
    <t>PROD5437</t>
  </si>
  <si>
    <t>PROD5478</t>
  </si>
  <si>
    <t>PROD5535</t>
  </si>
  <si>
    <t>PROD5586</t>
  </si>
  <si>
    <t>PROD5658</t>
  </si>
  <si>
    <t>PROD5713</t>
  </si>
  <si>
    <t>PROD5769</t>
  </si>
  <si>
    <t>PROD5838</t>
  </si>
  <si>
    <t>PROD5879</t>
  </si>
  <si>
    <t>PROD5929</t>
  </si>
  <si>
    <t>PROD5980</t>
  </si>
  <si>
    <t>PROD6038</t>
  </si>
  <si>
    <t>PROD6077</t>
  </si>
  <si>
    <t>PROD6135</t>
  </si>
  <si>
    <t>PROD6187</t>
  </si>
  <si>
    <t>PROD6233</t>
  </si>
  <si>
    <t>PROD6281</t>
  </si>
  <si>
    <t>PROD6301</t>
  </si>
  <si>
    <t>PROD6355</t>
  </si>
  <si>
    <t>PROD6422</t>
  </si>
  <si>
    <t>PROD6486</t>
  </si>
  <si>
    <t>PROD6560</t>
  </si>
  <si>
    <t>PROD6637</t>
  </si>
  <si>
    <t>PROD6646</t>
  </si>
  <si>
    <t>PROD6653</t>
  </si>
  <si>
    <t>PROD6703</t>
  </si>
  <si>
    <t>PROD6774</t>
  </si>
  <si>
    <t>PROD6844</t>
  </si>
  <si>
    <t>PROD6906</t>
  </si>
  <si>
    <t>PROD6946</t>
  </si>
  <si>
    <t>PROD7030</t>
  </si>
  <si>
    <t>PROD7104</t>
  </si>
  <si>
    <t>PROD7172</t>
  </si>
  <si>
    <t>01/07/2022</t>
  </si>
  <si>
    <t>02/07/2022</t>
  </si>
  <si>
    <t>03/07/2022</t>
  </si>
  <si>
    <t>04/07/2022</t>
  </si>
  <si>
    <t>05/07/2022</t>
  </si>
  <si>
    <t>06/07/2022</t>
  </si>
  <si>
    <t>07/07/2022</t>
  </si>
  <si>
    <t>08/07/2022</t>
  </si>
  <si>
    <t>09/07/2022</t>
  </si>
  <si>
    <t>10/07/2022</t>
  </si>
  <si>
    <t>11/07/2022</t>
  </si>
  <si>
    <t>12/07/2022</t>
  </si>
  <si>
    <t>13/07/2022</t>
  </si>
  <si>
    <t>14/07/2022</t>
  </si>
  <si>
    <t>15/07/2022</t>
  </si>
  <si>
    <t>16/07/2022</t>
  </si>
  <si>
    <t>17/07/2022</t>
  </si>
  <si>
    <t>18/07/2022</t>
  </si>
  <si>
    <t>19/07/2022</t>
  </si>
  <si>
    <t>20/07/2022</t>
  </si>
  <si>
    <t>21/07/2022</t>
  </si>
  <si>
    <t>22/07/2022</t>
  </si>
  <si>
    <t>23/07/2022</t>
  </si>
  <si>
    <t>24/07/2022</t>
  </si>
  <si>
    <t>25/07/2022</t>
  </si>
  <si>
    <t>26/07/2022</t>
  </si>
  <si>
    <t>27/07/2022</t>
  </si>
  <si>
    <t>28/07/2022</t>
  </si>
  <si>
    <t>29/07/2022</t>
  </si>
  <si>
    <t>30/07/2022</t>
  </si>
  <si>
    <t>31/07/2022</t>
  </si>
  <si>
    <t>PROD7236</t>
  </si>
  <si>
    <t>PROD7320</t>
  </si>
  <si>
    <t>PROD7397</t>
  </si>
  <si>
    <t>PROD7426</t>
  </si>
  <si>
    <t>PROD7460</t>
  </si>
  <si>
    <t>PROD7533</t>
  </si>
  <si>
    <t>PROD7638</t>
  </si>
  <si>
    <t>PROD7694</t>
  </si>
  <si>
    <t>PROD7785</t>
  </si>
  <si>
    <t>PROD7863</t>
  </si>
  <si>
    <t>PROD7888</t>
  </si>
  <si>
    <t>PROD8071</t>
  </si>
  <si>
    <t>PROD8129</t>
  </si>
  <si>
    <t>PROD8181</t>
  </si>
  <si>
    <t>PROD8258</t>
  </si>
  <si>
    <t>PROD8316</t>
  </si>
  <si>
    <t>PROD8376</t>
  </si>
  <si>
    <t>PROD8457</t>
  </si>
  <si>
    <t>PROD8503</t>
  </si>
  <si>
    <t>PROD8593</t>
  </si>
  <si>
    <t>PROD8652</t>
  </si>
  <si>
    <t>PROD8713</t>
  </si>
  <si>
    <t>PROD8778</t>
  </si>
  <si>
    <t>PROD8840</t>
  </si>
  <si>
    <t>PROD8915</t>
  </si>
  <si>
    <t>PROD8982</t>
  </si>
  <si>
    <t>PROD9060</t>
  </si>
  <si>
    <t>PROD9122</t>
  </si>
  <si>
    <t>PROD9212</t>
  </si>
  <si>
    <t>PROD9268</t>
  </si>
  <si>
    <t>PROD9325</t>
  </si>
  <si>
    <t>01/08/2022</t>
  </si>
  <si>
    <t>02/08/2022</t>
  </si>
  <si>
    <t>03/08/2022</t>
  </si>
  <si>
    <t>04/08/2022</t>
  </si>
  <si>
    <t>05/08/2022</t>
  </si>
  <si>
    <t>06/08/2022</t>
  </si>
  <si>
    <t>07/08/2022</t>
  </si>
  <si>
    <t>08/08/2022</t>
  </si>
  <si>
    <t>09/08/2022</t>
  </si>
  <si>
    <t>12/08/2022</t>
  </si>
  <si>
    <t>13/08/2022</t>
  </si>
  <si>
    <t>14/08/2022</t>
  </si>
  <si>
    <t>15/08/2022</t>
  </si>
  <si>
    <t>16/08/2022</t>
  </si>
  <si>
    <t>17/08/2022</t>
  </si>
  <si>
    <t>18/08/2022</t>
  </si>
  <si>
    <t>19/08/2022</t>
  </si>
  <si>
    <t>20/08/2022</t>
  </si>
  <si>
    <t>21/08/2022</t>
  </si>
  <si>
    <t>22/08/2022</t>
  </si>
  <si>
    <t>23/08/2022</t>
  </si>
  <si>
    <t>24/08/2022</t>
  </si>
  <si>
    <t>25/08/2022</t>
  </si>
  <si>
    <t>26/08/2022</t>
  </si>
  <si>
    <t>27/08/2022</t>
  </si>
  <si>
    <t>28/08/2022</t>
  </si>
  <si>
    <t>29/08/2022</t>
  </si>
  <si>
    <t>30/08/2022</t>
  </si>
  <si>
    <t>31/08/2022</t>
  </si>
  <si>
    <t>PROD9391</t>
  </si>
  <si>
    <t>PROD9455</t>
  </si>
  <si>
    <t>PROD9527</t>
  </si>
  <si>
    <t>PROD9528</t>
  </si>
  <si>
    <t>PROD9573</t>
  </si>
  <si>
    <t>PROD9657</t>
  </si>
  <si>
    <t>PROD9730</t>
  </si>
  <si>
    <t>PROD9786</t>
  </si>
  <si>
    <t>PROD9853</t>
  </si>
  <si>
    <t>PROD9921</t>
  </si>
  <si>
    <t>PROD9988</t>
  </si>
  <si>
    <t>PROD10054</t>
  </si>
  <si>
    <t>PROD10125</t>
  </si>
  <si>
    <t>PROD10178</t>
  </si>
  <si>
    <t>PROD10236</t>
  </si>
  <si>
    <t>PROD10305</t>
  </si>
  <si>
    <t>PROD10409</t>
  </si>
  <si>
    <t>PROD10476</t>
  </si>
  <si>
    <t>PROD10542</t>
  </si>
  <si>
    <t>PROD10587</t>
  </si>
  <si>
    <t>PROD10636</t>
  </si>
  <si>
    <t>PROD10698</t>
  </si>
  <si>
    <t>PROD10704</t>
  </si>
  <si>
    <t>PROD10776</t>
  </si>
  <si>
    <t>PROD10842</t>
  </si>
  <si>
    <t>PROD10916</t>
  </si>
  <si>
    <t>PROD10980</t>
  </si>
  <si>
    <t>PROD11051</t>
  </si>
  <si>
    <t>PROD11142</t>
  </si>
  <si>
    <t>PROD11217</t>
  </si>
  <si>
    <t>PROD11274</t>
  </si>
  <si>
    <t>PROD11345</t>
  </si>
  <si>
    <t>01/09/2022</t>
  </si>
  <si>
    <t>02/09/2022</t>
  </si>
  <si>
    <t>03/09/2022</t>
  </si>
  <si>
    <t>04/09/2022</t>
  </si>
  <si>
    <t>05/09/2022</t>
  </si>
  <si>
    <t>06/09/2022</t>
  </si>
  <si>
    <t>07/09/2022</t>
  </si>
  <si>
    <t>08/09/2022</t>
  </si>
  <si>
    <t>09/09/2022</t>
  </si>
  <si>
    <t>10/09/2022</t>
  </si>
  <si>
    <t>11/09/2022</t>
  </si>
  <si>
    <t>12/09/2022</t>
  </si>
  <si>
    <t>13/09/2022</t>
  </si>
  <si>
    <t>14/09/2022</t>
  </si>
  <si>
    <t>15/09/2022</t>
  </si>
  <si>
    <t>16/09/2022</t>
  </si>
  <si>
    <t>17/09/2022</t>
  </si>
  <si>
    <t>18/09/2022</t>
  </si>
  <si>
    <t>19/09/2022</t>
  </si>
  <si>
    <t>20/09/2022</t>
  </si>
  <si>
    <t>21/09/2022</t>
  </si>
  <si>
    <t>22/09/2022</t>
  </si>
  <si>
    <t>23/09/2022</t>
  </si>
  <si>
    <t>24/09/2022</t>
  </si>
  <si>
    <t>25/09/2022</t>
  </si>
  <si>
    <t>26/09/2022</t>
  </si>
  <si>
    <t>27/09/2022</t>
  </si>
  <si>
    <t>28/09/2022</t>
  </si>
  <si>
    <t>29/09/2022</t>
  </si>
  <si>
    <t>30/09/2022</t>
  </si>
  <si>
    <t>PROD11423</t>
  </si>
  <si>
    <t>PROD11507</t>
  </si>
  <si>
    <t>PROD11527</t>
  </si>
  <si>
    <t>PROD11599</t>
  </si>
  <si>
    <t>PROD11661</t>
  </si>
  <si>
    <t>PROD11723</t>
  </si>
  <si>
    <t>PROD11770</t>
  </si>
  <si>
    <t>PROD11831</t>
  </si>
  <si>
    <t>PROD11884</t>
  </si>
  <si>
    <t>PROD11956</t>
  </si>
  <si>
    <t>PROD12009</t>
  </si>
  <si>
    <t>PROD12060</t>
  </si>
  <si>
    <t>PROD12082</t>
  </si>
  <si>
    <t>PROD12122</t>
  </si>
  <si>
    <t>PROD12193</t>
  </si>
  <si>
    <t>PROD12248</t>
  </si>
  <si>
    <t>PROD12313</t>
  </si>
  <si>
    <t>PROD12377</t>
  </si>
  <si>
    <t>PROD12442</t>
  </si>
  <si>
    <t>PROD12515</t>
  </si>
  <si>
    <t>PROD12600</t>
  </si>
  <si>
    <t>PROD12670</t>
  </si>
  <si>
    <t>PROD12752</t>
  </si>
  <si>
    <t>PROD12815</t>
  </si>
  <si>
    <t>PROD12888</t>
  </si>
  <si>
    <t>PROD12942</t>
  </si>
  <si>
    <t>PROD13022</t>
  </si>
  <si>
    <t>PROD13109</t>
  </si>
  <si>
    <t>PROD13198</t>
  </si>
  <si>
    <t>PROD13280</t>
  </si>
  <si>
    <t>PROD13327</t>
  </si>
  <si>
    <t>PROD13371</t>
  </si>
  <si>
    <t>PROD13403</t>
  </si>
  <si>
    <t>PROD13409</t>
  </si>
  <si>
    <t>01/10/2022</t>
  </si>
  <si>
    <t>02/10/2022</t>
  </si>
  <si>
    <t>03/10/2022</t>
  </si>
  <si>
    <t>04/10/2022</t>
  </si>
  <si>
    <t>05/10/2022</t>
  </si>
  <si>
    <t>06/10/2022</t>
  </si>
  <si>
    <t>07/10/2022</t>
  </si>
  <si>
    <t>08/10/2022</t>
  </si>
  <si>
    <t>09/10/2022</t>
  </si>
  <si>
    <t>10/10/2022</t>
  </si>
  <si>
    <t>11/10/2022</t>
  </si>
  <si>
    <t>12/10/2022</t>
  </si>
  <si>
    <t>13/10/2022</t>
  </si>
  <si>
    <t>14/10/2022</t>
  </si>
  <si>
    <t>15/10/2022</t>
  </si>
  <si>
    <t>16/10/2022</t>
  </si>
  <si>
    <t>17/10/2022</t>
  </si>
  <si>
    <t>18/10/2022</t>
  </si>
  <si>
    <t>19/10/2022</t>
  </si>
  <si>
    <t>20/10/2022</t>
  </si>
  <si>
    <t>21/10/2022</t>
  </si>
  <si>
    <t>22/10/2022</t>
  </si>
  <si>
    <t>23/10/2022</t>
  </si>
  <si>
    <t>24/10/2022</t>
  </si>
  <si>
    <t>25/10/2022</t>
  </si>
  <si>
    <t>26/10/2022</t>
  </si>
  <si>
    <t>27/10/2022</t>
  </si>
  <si>
    <t>28/10/2022</t>
  </si>
  <si>
    <t>29/10/2022</t>
  </si>
  <si>
    <t>30/10/2022</t>
  </si>
  <si>
    <t>31/10/2022</t>
  </si>
  <si>
    <t>PROD13456</t>
  </si>
  <si>
    <t>PROD13518</t>
  </si>
  <si>
    <t>PROD13530</t>
  </si>
  <si>
    <t>PROD13577</t>
  </si>
  <si>
    <t>PROD13605</t>
  </si>
  <si>
    <t>PROD13636</t>
  </si>
  <si>
    <t>PROD13701</t>
  </si>
  <si>
    <t>PROD13761</t>
  </si>
  <si>
    <t>PROD13777</t>
  </si>
  <si>
    <t>PROD13833</t>
  </si>
  <si>
    <t>PROD13880</t>
  </si>
  <si>
    <t>PROD13929</t>
  </si>
  <si>
    <t>PROD13988</t>
  </si>
  <si>
    <t>PROD14042</t>
  </si>
  <si>
    <t>PROD14097</t>
  </si>
  <si>
    <t>PROD14103</t>
  </si>
  <si>
    <t>PROD14166</t>
  </si>
  <si>
    <t>PROD14210</t>
  </si>
  <si>
    <t>PROD14270</t>
  </si>
  <si>
    <t>PROD14325</t>
  </si>
  <si>
    <t>PROD14394</t>
  </si>
  <si>
    <t>PROD14440</t>
  </si>
  <si>
    <t>PROD14498</t>
  </si>
  <si>
    <t>PROD14563</t>
  </si>
  <si>
    <t>PROD14622</t>
  </si>
  <si>
    <t>PROD14708</t>
  </si>
  <si>
    <t>PROD14781</t>
  </si>
  <si>
    <t>PROD14840</t>
  </si>
  <si>
    <t>PROD14925</t>
  </si>
  <si>
    <t>PROD14990</t>
  </si>
  <si>
    <t>PROD15053</t>
  </si>
  <si>
    <t>PROD15144</t>
  </si>
  <si>
    <t>PROD15220</t>
  </si>
  <si>
    <t>PROD15300</t>
  </si>
  <si>
    <t>01/11/2022</t>
  </si>
  <si>
    <t>02/11/2022</t>
  </si>
  <si>
    <t>03/11/2022</t>
  </si>
  <si>
    <t>04/11/2022</t>
  </si>
  <si>
    <t>05/11/2022</t>
  </si>
  <si>
    <t>06/11/2022</t>
  </si>
  <si>
    <t>07/11/2022</t>
  </si>
  <si>
    <t>08/11/2022</t>
  </si>
  <si>
    <t>09/11/2022</t>
  </si>
  <si>
    <t>10/11/2022</t>
  </si>
  <si>
    <t>11/11/2022</t>
  </si>
  <si>
    <t>12/11/2022</t>
  </si>
  <si>
    <t>13/11/2022</t>
  </si>
  <si>
    <t>14/11/2022</t>
  </si>
  <si>
    <t>15/11/2022</t>
  </si>
  <si>
    <t>16/11/2022</t>
  </si>
  <si>
    <t>17/11/2022</t>
  </si>
  <si>
    <t>18/11/2022</t>
  </si>
  <si>
    <t>19/11/2022</t>
  </si>
  <si>
    <t>20/11/2022</t>
  </si>
  <si>
    <t>21/11/2022</t>
  </si>
  <si>
    <t>22/11/2022</t>
  </si>
  <si>
    <t>23/11/2022</t>
  </si>
  <si>
    <t>24/11/2022</t>
  </si>
  <si>
    <t>25/11/2022</t>
  </si>
  <si>
    <t>26/11/2022</t>
  </si>
  <si>
    <t>27/11/2022</t>
  </si>
  <si>
    <t>28/11/2022</t>
  </si>
  <si>
    <t>29/11/2022</t>
  </si>
  <si>
    <t>30/11/2022</t>
  </si>
  <si>
    <t>PROD15359</t>
  </si>
  <si>
    <t>PROD15437</t>
  </si>
  <si>
    <t>PROD15541</t>
  </si>
  <si>
    <t>PROD15598</t>
  </si>
  <si>
    <t>PROD15673</t>
  </si>
  <si>
    <t>PROD15748</t>
  </si>
  <si>
    <t>PROD15802</t>
  </si>
  <si>
    <t>PROD15894</t>
  </si>
  <si>
    <t>PROD15961</t>
  </si>
  <si>
    <t>PROD16018</t>
  </si>
  <si>
    <t>PROD16074</t>
  </si>
  <si>
    <t>PROD16114</t>
  </si>
  <si>
    <t>PROD16194</t>
  </si>
  <si>
    <t>PROD16251</t>
  </si>
  <si>
    <t>PROD16301</t>
  </si>
  <si>
    <t>PROD16364</t>
  </si>
  <si>
    <t>PROD16418</t>
  </si>
  <si>
    <t>PROD16469</t>
  </si>
  <si>
    <t>PROD16525</t>
  </si>
  <si>
    <t>PROD16583</t>
  </si>
  <si>
    <t>PROD16637</t>
  </si>
  <si>
    <t>PROD16691</t>
  </si>
  <si>
    <t>PROD16753</t>
  </si>
  <si>
    <t>PROD16816</t>
  </si>
  <si>
    <t>PROD16872</t>
  </si>
  <si>
    <t>PROD16873</t>
  </si>
  <si>
    <t>PROD16927</t>
  </si>
  <si>
    <t>PROD16990</t>
  </si>
  <si>
    <t>PROD17038</t>
  </si>
  <si>
    <t>PROD17098</t>
  </si>
  <si>
    <t>PROD17161</t>
  </si>
  <si>
    <t>PROD17162</t>
  </si>
  <si>
    <t>PROD17225</t>
  </si>
  <si>
    <t>01/12/2022</t>
  </si>
  <si>
    <t>02/12/2022</t>
  </si>
  <si>
    <t>03/12/2022</t>
  </si>
  <si>
    <t>04/12/2022</t>
  </si>
  <si>
    <t>05/12/2022</t>
  </si>
  <si>
    <t>06/12/2022</t>
  </si>
  <si>
    <t>07/12/2022</t>
  </si>
  <si>
    <t>08/12/2022</t>
  </si>
  <si>
    <t>09/12/2022</t>
  </si>
  <si>
    <t>10/12/2022</t>
  </si>
  <si>
    <t>11/12/2022</t>
  </si>
  <si>
    <t>12/12/2022</t>
  </si>
  <si>
    <t>13/12/2022</t>
  </si>
  <si>
    <t>14/12/2022</t>
  </si>
  <si>
    <t>15/12/2022</t>
  </si>
  <si>
    <t>16/12/2022</t>
  </si>
  <si>
    <t>17/12/2022</t>
  </si>
  <si>
    <t>18/12/2022</t>
  </si>
  <si>
    <t>19/12/2022</t>
  </si>
  <si>
    <t>20/12/2022</t>
  </si>
  <si>
    <t>21/12/2022</t>
  </si>
  <si>
    <t>22/12/2022</t>
  </si>
  <si>
    <t>23/12/2022</t>
  </si>
  <si>
    <t>24/12/2022</t>
  </si>
  <si>
    <t>25/12/2022</t>
  </si>
  <si>
    <t>26/12/2022</t>
  </si>
  <si>
    <t>27/12/2022</t>
  </si>
  <si>
    <t>28/12/2022</t>
  </si>
  <si>
    <t>29/12/2022</t>
  </si>
  <si>
    <t>30/12/2022</t>
  </si>
  <si>
    <t>31/12/2022</t>
  </si>
  <si>
    <t>PROD17283</t>
  </si>
  <si>
    <t>PROD17342</t>
  </si>
  <si>
    <t>PROD17400</t>
  </si>
  <si>
    <t>PROD17447</t>
  </si>
  <si>
    <t>PROD17505</t>
  </si>
  <si>
    <t>PROD17558</t>
  </si>
  <si>
    <t>PROD17563</t>
  </si>
  <si>
    <t>PROD17620</t>
  </si>
  <si>
    <t>PROD17678</t>
  </si>
  <si>
    <t>PROD17743</t>
  </si>
  <si>
    <t>PROD17826</t>
  </si>
  <si>
    <t>PROD17907</t>
  </si>
  <si>
    <t>PROD17908</t>
  </si>
  <si>
    <t>PROD18021</t>
  </si>
  <si>
    <t>PROD18085</t>
  </si>
  <si>
    <t>PROD18210</t>
  </si>
  <si>
    <t>PROD18269</t>
  </si>
  <si>
    <t>PROD18333</t>
  </si>
  <si>
    <t>PROD18390</t>
  </si>
  <si>
    <t>PROD18451</t>
  </si>
  <si>
    <t>PROD18505</t>
  </si>
  <si>
    <t>PROD18562</t>
  </si>
  <si>
    <t>PROD18624</t>
  </si>
  <si>
    <t>PROD18685</t>
  </si>
  <si>
    <t>PROD18757</t>
  </si>
  <si>
    <t>PROD18842</t>
  </si>
  <si>
    <t>PROD18909</t>
  </si>
  <si>
    <t>PROD18987</t>
  </si>
  <si>
    <t>PROD19060</t>
  </si>
  <si>
    <t>PROD19133</t>
  </si>
  <si>
    <t>PROD19202</t>
  </si>
  <si>
    <t>PROD19269</t>
  </si>
  <si>
    <t>01/01/2023</t>
  </si>
  <si>
    <t>02/01/2023</t>
  </si>
  <si>
    <t>03/01/2023</t>
  </si>
  <si>
    <t>04/01/2023</t>
  </si>
  <si>
    <t>05/01/2023</t>
  </si>
  <si>
    <t>06/01/2023</t>
  </si>
  <si>
    <t>07/01/2023</t>
  </si>
  <si>
    <t>08/01/2023</t>
  </si>
  <si>
    <t>09/01/2023</t>
  </si>
  <si>
    <t>10/01/2023</t>
  </si>
  <si>
    <t>11/01/2023</t>
  </si>
  <si>
    <t>12/01/2023</t>
  </si>
  <si>
    <t>13/01/2023</t>
  </si>
  <si>
    <t>15/01/2023</t>
  </si>
  <si>
    <t>16/01/2023</t>
  </si>
  <si>
    <t>17/01/2023</t>
  </si>
  <si>
    <t>18/01/2023</t>
  </si>
  <si>
    <t>19/01/2023</t>
  </si>
  <si>
    <t>20/01/2023</t>
  </si>
  <si>
    <t>21/01/2023</t>
  </si>
  <si>
    <t>22/01/2023</t>
  </si>
  <si>
    <t>23/01/2023</t>
  </si>
  <si>
    <t>24/01/2023</t>
  </si>
  <si>
    <t>25/01/2023</t>
  </si>
  <si>
    <t>26/01/2023</t>
  </si>
  <si>
    <t>27/01/2023</t>
  </si>
  <si>
    <t>28/01/2023</t>
  </si>
  <si>
    <t>29/01/2023</t>
  </si>
  <si>
    <t>30/01/2023</t>
  </si>
  <si>
    <t>31/01/2023</t>
  </si>
  <si>
    <t>PROD19340</t>
  </si>
  <si>
    <t>PROD19413</t>
  </si>
  <si>
    <t>PROD19482</t>
  </si>
  <si>
    <t>PROD19559</t>
  </si>
  <si>
    <t>PROD19608</t>
  </si>
  <si>
    <t>PROD19696</t>
  </si>
  <si>
    <t>PROD19765</t>
  </si>
  <si>
    <t>PROD19840</t>
  </si>
  <si>
    <t>PROD19912</t>
  </si>
  <si>
    <t>PROD19980</t>
  </si>
  <si>
    <t>PROD20057</t>
  </si>
  <si>
    <t>PROD20129</t>
  </si>
  <si>
    <t>PROD20189</t>
  </si>
  <si>
    <t>PROD20273</t>
  </si>
  <si>
    <t>PROD20357</t>
  </si>
  <si>
    <t>PROD20381</t>
  </si>
  <si>
    <t>PROD20438</t>
  </si>
  <si>
    <t>PROD20516</t>
  </si>
  <si>
    <t>PROD20608</t>
  </si>
  <si>
    <t>PROD20654</t>
  </si>
  <si>
    <t>PROD20716</t>
  </si>
  <si>
    <t>PROD20804</t>
  </si>
  <si>
    <t>PROD20883</t>
  </si>
  <si>
    <t>PROD20952</t>
  </si>
  <si>
    <t>PROD21015</t>
  </si>
  <si>
    <t>PROD21126</t>
  </si>
  <si>
    <t>PROD21180</t>
  </si>
  <si>
    <t>PROD21272</t>
  </si>
  <si>
    <t>PROD21299</t>
  </si>
  <si>
    <t>PROD21368</t>
  </si>
  <si>
    <t>01/02/2023</t>
  </si>
  <si>
    <t>02/02/2023</t>
  </si>
  <si>
    <t>03/02/2023</t>
  </si>
  <si>
    <t>04/02/2023</t>
  </si>
  <si>
    <t>05/02/2023</t>
  </si>
  <si>
    <t>06/02/2023</t>
  </si>
  <si>
    <t>07/02/2023</t>
  </si>
  <si>
    <t>08/02/2023</t>
  </si>
  <si>
    <t>09/02/2023</t>
  </si>
  <si>
    <t>10/02/2023</t>
  </si>
  <si>
    <t>11/02/2023</t>
  </si>
  <si>
    <t>12/02/2023</t>
  </si>
  <si>
    <t>13/02/2023</t>
  </si>
  <si>
    <t>14/02/2023</t>
  </si>
  <si>
    <t>15/02/2023</t>
  </si>
  <si>
    <t>16/02/2023</t>
  </si>
  <si>
    <t>17/02/2023</t>
  </si>
  <si>
    <t>18/02/2023</t>
  </si>
  <si>
    <t>19/02/2023</t>
  </si>
  <si>
    <t>20/02/2023</t>
  </si>
  <si>
    <t>21/02/2023</t>
  </si>
  <si>
    <t>22/02/2023</t>
  </si>
  <si>
    <t>23/02/2023</t>
  </si>
  <si>
    <t>24/02/2023</t>
  </si>
  <si>
    <t>25/02/2023</t>
  </si>
  <si>
    <t>26/02/2023</t>
  </si>
  <si>
    <t>27/02/2023</t>
  </si>
  <si>
    <t>28/02/2023</t>
  </si>
  <si>
    <t>PROD21450</t>
  </si>
  <si>
    <t>PROD21530</t>
  </si>
  <si>
    <t>PROD21597</t>
  </si>
  <si>
    <t>PROD21674</t>
  </si>
  <si>
    <t>PROD21780</t>
  </si>
  <si>
    <t>PROD21863</t>
  </si>
  <si>
    <t>PROD21941</t>
  </si>
  <si>
    <t>PROD22026</t>
  </si>
  <si>
    <t>PROD22122</t>
  </si>
  <si>
    <t>PROD22215</t>
  </si>
  <si>
    <t>PROD22266</t>
  </si>
  <si>
    <t>PROD22373</t>
  </si>
  <si>
    <t>PROD22449</t>
  </si>
  <si>
    <t>PROD22520</t>
  </si>
  <si>
    <t>PROD22585</t>
  </si>
  <si>
    <t>PROD22659</t>
  </si>
  <si>
    <t>PROD22727</t>
  </si>
  <si>
    <t>PROD22798</t>
  </si>
  <si>
    <t>PROD22871</t>
  </si>
  <si>
    <t>PROD22941</t>
  </si>
  <si>
    <t>PROD23007</t>
  </si>
  <si>
    <t>PROD23083</t>
  </si>
  <si>
    <t>PROD23157</t>
  </si>
  <si>
    <t>PROD23259</t>
  </si>
  <si>
    <t>PROD23326</t>
  </si>
  <si>
    <t>PROD23386</t>
  </si>
  <si>
    <t>PROD23462</t>
  </si>
  <si>
    <t>PROD23556</t>
  </si>
  <si>
    <t>PROD23604</t>
  </si>
  <si>
    <t>PROD23669</t>
  </si>
  <si>
    <t>01/03/2023</t>
  </si>
  <si>
    <t>02/03/2023</t>
  </si>
  <si>
    <t>03/03/2023</t>
  </si>
  <si>
    <t>04/03/2023</t>
  </si>
  <si>
    <t>05/03/2023</t>
  </si>
  <si>
    <t>06/03/2023</t>
  </si>
  <si>
    <t>07/03/2023</t>
  </si>
  <si>
    <t>09/03/2023</t>
  </si>
  <si>
    <t>10/03/2023</t>
  </si>
  <si>
    <t>11/03/2023</t>
  </si>
  <si>
    <t>12/03/2023</t>
  </si>
  <si>
    <t>13/03/2023</t>
  </si>
  <si>
    <t>14/03/2023</t>
  </si>
  <si>
    <t>15/03/2023</t>
  </si>
  <si>
    <t>16/03/2023</t>
  </si>
  <si>
    <t>17/03/2023</t>
  </si>
  <si>
    <t>18/03/2023</t>
  </si>
  <si>
    <t>19/03/2023</t>
  </si>
  <si>
    <t>20/03/2023</t>
  </si>
  <si>
    <t>21/03/2023</t>
  </si>
  <si>
    <t>22/03/2023</t>
  </si>
  <si>
    <t>23/03/2023</t>
  </si>
  <si>
    <t>24/03/2023</t>
  </si>
  <si>
    <t>25/03/2023</t>
  </si>
  <si>
    <t>26/03/2023</t>
  </si>
  <si>
    <t>27/03/2023</t>
  </si>
  <si>
    <t>28/03/2023</t>
  </si>
  <si>
    <t>29/03/2023</t>
  </si>
  <si>
    <t>30/03/2023</t>
  </si>
  <si>
    <t>31/03/2023</t>
  </si>
  <si>
    <t>Power &amp; Fuel Expenses</t>
  </si>
  <si>
    <t>Purchase as per GSTR 2B</t>
  </si>
  <si>
    <t>Sales as per GSTR 3B FY 2022-23</t>
  </si>
  <si>
    <t>2024-25</t>
  </si>
  <si>
    <t>Balance Sheet as on 31st March, 2024</t>
  </si>
  <si>
    <t>Trading and Profit &amp; Loss Accounts for the year ended 31st March, 2024</t>
  </si>
  <si>
    <t>Sales as per GSTR 3B FY 2023-24</t>
  </si>
  <si>
    <t>Purchase as per GSTR 3B FY 23-24</t>
  </si>
  <si>
    <t>Staff Salary</t>
  </si>
  <si>
    <t>RAHUL KUMAR</t>
  </si>
  <si>
    <t>01-Jan-1997</t>
  </si>
  <si>
    <t>KUSPk1841P@</t>
  </si>
  <si>
    <t>Ward 05, Birgawn, Madhepura- 852115 (Bihar)</t>
  </si>
  <si>
    <t>239432074042</t>
  </si>
  <si>
    <t>GHANSHAYAM SINGH</t>
  </si>
  <si>
    <t xml:space="preserve">Prop. - Rahul Kumar </t>
  </si>
  <si>
    <t>GSTIN - 10EFPPK5941J1Z8</t>
  </si>
  <si>
    <t>Highintero Furnishing</t>
  </si>
  <si>
    <t>Add. - Ward 05, Birgawn, Madhepura- 852115 (Bihar)</t>
  </si>
  <si>
    <t>Sundry Payable</t>
  </si>
  <si>
    <t>Gst Filling Fees</t>
  </si>
  <si>
    <t>Self Assessment Tax</t>
  </si>
  <si>
    <t>EFPPK5941J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</si>
</sst>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color theme="1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0" xfId="0" applyFill="1"/>
    <xf numFmtId="43" fontId="0" fillId="0" borderId="0" xfId="0" applyNumberForma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164" fontId="6" fillId="0" borderId="0" xfId="1" applyNumberFormat="1" applyFont="1" applyFill="1"/>
    <xf numFmtId="0" fontId="6" fillId="0" borderId="0" xfId="0" applyFont="1" applyFill="1"/>
    <xf numFmtId="0" fontId="2" fillId="0" borderId="0" xfId="3" applyFill="1" applyAlignment="1" applyProtection="1"/>
    <xf numFmtId="0" fontId="6" fillId="0" borderId="0" xfId="0" applyFont="1" applyFill="1" applyAlignment="1">
      <alignment horizontal="center"/>
    </xf>
    <xf numFmtId="0" fontId="3" fillId="0" borderId="4" xfId="0" applyFont="1" applyFill="1" applyBorder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center"/>
    </xf>
    <xf numFmtId="164" fontId="6" fillId="0" borderId="4" xfId="1" applyNumberFormat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164" fontId="6" fillId="0" borderId="2" xfId="1" applyNumberFormat="1" applyFont="1" applyFill="1" applyBorder="1"/>
    <xf numFmtId="164" fontId="6" fillId="0" borderId="0" xfId="1" applyNumberFormat="1" applyFont="1" applyFill="1" applyBorder="1"/>
    <xf numFmtId="43" fontId="6" fillId="0" borderId="0" xfId="1" applyNumberFormat="1" applyFont="1" applyFill="1"/>
    <xf numFmtId="164" fontId="4" fillId="0" borderId="0" xfId="1" applyNumberFormat="1" applyFont="1" applyFill="1"/>
    <xf numFmtId="43" fontId="6" fillId="0" borderId="0" xfId="1" applyNumberFormat="1" applyFont="1" applyFill="1" applyBorder="1"/>
    <xf numFmtId="164" fontId="6" fillId="0" borderId="0" xfId="0" applyNumberFormat="1" applyFont="1" applyFill="1"/>
    <xf numFmtId="164" fontId="4" fillId="0" borderId="0" xfId="0" applyNumberFormat="1" applyFont="1" applyFill="1"/>
    <xf numFmtId="43" fontId="5" fillId="0" borderId="3" xfId="1" applyNumberFormat="1" applyFont="1" applyFill="1" applyBorder="1"/>
    <xf numFmtId="164" fontId="5" fillId="0" borderId="0" xfId="1" applyNumberFormat="1" applyFont="1" applyFill="1"/>
    <xf numFmtId="43" fontId="5" fillId="0" borderId="0" xfId="1" applyNumberFormat="1" applyFont="1" applyFill="1" applyBorder="1"/>
    <xf numFmtId="0" fontId="4" fillId="0" borderId="0" xfId="0" applyFont="1" applyFill="1" applyBorder="1"/>
    <xf numFmtId="43" fontId="5" fillId="0" borderId="5" xfId="1" applyNumberFormat="1" applyFont="1" applyFill="1" applyBorder="1"/>
    <xf numFmtId="0" fontId="6" fillId="0" borderId="0" xfId="0" applyFont="1" applyFill="1" applyAlignment="1">
      <alignment horizontal="right"/>
    </xf>
    <xf numFmtId="43" fontId="6" fillId="0" borderId="0" xfId="0" applyNumberFormat="1" applyFont="1" applyFill="1"/>
    <xf numFmtId="43" fontId="6" fillId="0" borderId="0" xfId="1" applyNumberFormat="1" applyFont="1" applyFill="1" applyAlignment="1">
      <alignment horizontal="center"/>
    </xf>
    <xf numFmtId="43" fontId="6" fillId="0" borderId="2" xfId="1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43" fontId="6" fillId="0" borderId="1" xfId="1" applyNumberFormat="1" applyFont="1" applyFill="1" applyBorder="1" applyAlignment="1">
      <alignment horizontal="center"/>
    </xf>
    <xf numFmtId="43" fontId="5" fillId="0" borderId="1" xfId="1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0" xfId="1" applyNumberFormat="1" applyFont="1" applyFill="1"/>
    <xf numFmtId="0" fontId="6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43" fontId="4" fillId="0" borderId="0" xfId="1" applyFont="1" applyFill="1"/>
    <xf numFmtId="0" fontId="4" fillId="0" borderId="0" xfId="0" quotePrefix="1" applyFont="1" applyFill="1" applyAlignment="1"/>
    <xf numFmtId="0" fontId="4" fillId="0" borderId="0" xfId="0" applyFont="1" applyFill="1" applyAlignment="1"/>
    <xf numFmtId="10" fontId="4" fillId="0" borderId="0" xfId="2" applyNumberFormat="1" applyFont="1" applyFill="1"/>
    <xf numFmtId="0" fontId="2" fillId="0" borderId="0" xfId="3" applyFill="1" applyAlignment="1" applyProtection="1">
      <alignment wrapText="1"/>
    </xf>
    <xf numFmtId="0" fontId="5" fillId="0" borderId="0" xfId="0" applyFont="1" applyFill="1" applyAlignment="1"/>
    <xf numFmtId="0" fontId="6" fillId="0" borderId="0" xfId="0" quotePrefix="1" applyFont="1" applyFill="1"/>
    <xf numFmtId="0" fontId="4" fillId="0" borderId="0" xfId="0" applyFont="1"/>
    <xf numFmtId="43" fontId="4" fillId="0" borderId="0" xfId="1" applyFont="1"/>
    <xf numFmtId="0" fontId="3" fillId="0" borderId="3" xfId="0" applyFont="1" applyBorder="1"/>
    <xf numFmtId="43" fontId="3" fillId="0" borderId="3" xfId="1" applyFont="1" applyBorder="1"/>
    <xf numFmtId="0" fontId="3" fillId="0" borderId="3" xfId="0" applyFont="1" applyFill="1" applyBorder="1" applyAlignment="1">
      <alignment horizontal="center"/>
    </xf>
    <xf numFmtId="43" fontId="3" fillId="0" borderId="3" xfId="1" applyFont="1" applyFill="1" applyBorder="1"/>
    <xf numFmtId="0" fontId="9" fillId="0" borderId="0" xfId="0" applyFont="1" applyFill="1"/>
    <xf numFmtId="43" fontId="4" fillId="0" borderId="2" xfId="1" applyFont="1" applyFill="1" applyBorder="1"/>
    <xf numFmtId="43" fontId="4" fillId="0" borderId="1" xfId="1" applyFont="1" applyFill="1" applyBorder="1"/>
    <xf numFmtId="43" fontId="4" fillId="0" borderId="0" xfId="1" applyFont="1" applyFill="1" applyBorder="1"/>
    <xf numFmtId="43" fontId="2" fillId="0" borderId="0" xfId="3" applyNumberFormat="1" applyFill="1" applyAlignment="1" applyProtection="1"/>
    <xf numFmtId="43" fontId="3" fillId="0" borderId="0" xfId="1" applyFont="1" applyFill="1"/>
    <xf numFmtId="0" fontId="3" fillId="0" borderId="3" xfId="0" applyFont="1" applyFill="1" applyBorder="1"/>
    <xf numFmtId="43" fontId="3" fillId="0" borderId="1" xfId="1" applyFont="1" applyFill="1" applyBorder="1"/>
    <xf numFmtId="0" fontId="3" fillId="0" borderId="1" xfId="0" applyFont="1" applyFill="1" applyBorder="1"/>
    <xf numFmtId="17" fontId="4" fillId="0" borderId="0" xfId="0" applyNumberFormat="1" applyFont="1" applyFill="1"/>
    <xf numFmtId="0" fontId="3" fillId="0" borderId="0" xfId="0" applyFont="1" applyFill="1" applyBorder="1" applyAlignment="1"/>
    <xf numFmtId="0" fontId="3" fillId="0" borderId="0" xfId="0" applyFont="1" applyFill="1" applyBorder="1"/>
    <xf numFmtId="43" fontId="3" fillId="0" borderId="0" xfId="1" applyFont="1" applyFill="1" applyBorder="1"/>
    <xf numFmtId="17" fontId="4" fillId="0" borderId="0" xfId="0" applyNumberFormat="1" applyFont="1" applyFill="1" applyBorder="1"/>
    <xf numFmtId="43" fontId="4" fillId="0" borderId="0" xfId="0" applyNumberFormat="1" applyFont="1" applyFill="1"/>
    <xf numFmtId="0" fontId="2" fillId="0" borderId="0" xfId="3" quotePrefix="1" applyFill="1" applyAlignment="1" applyProtection="1"/>
    <xf numFmtId="43" fontId="3" fillId="0" borderId="0" xfId="0" applyNumberFormat="1" applyFont="1" applyFill="1" applyBorder="1" applyAlignment="1"/>
    <xf numFmtId="0" fontId="10" fillId="0" borderId="0" xfId="0" applyFont="1" applyAlignment="1">
      <alignment horizontal="left"/>
    </xf>
    <xf numFmtId="43" fontId="4" fillId="0" borderId="0" xfId="0" applyNumberFormat="1" applyFont="1" applyFill="1" applyBorder="1"/>
    <xf numFmtId="10" fontId="4" fillId="0" borderId="0" xfId="1" applyNumberFormat="1" applyFont="1" applyFill="1" applyBorder="1"/>
    <xf numFmtId="0" fontId="3" fillId="0" borderId="1" xfId="0" applyFont="1" applyBorder="1"/>
    <xf numFmtId="43" fontId="3" fillId="0" borderId="1" xfId="1" applyFont="1" applyBorder="1"/>
    <xf numFmtId="14" fontId="6" fillId="0" borderId="0" xfId="0" quotePrefix="1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6" fillId="0" borderId="0" xfId="2" applyNumberFormat="1" applyFont="1" applyFill="1" applyBorder="1"/>
    <xf numFmtId="43" fontId="4" fillId="0" borderId="0" xfId="1" applyNumberFormat="1" applyFont="1" applyFill="1" applyBorder="1"/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SPk1841P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1"/>
  <sheetViews>
    <sheetView tabSelected="1" view="pageBreakPreview" zoomScale="115" zoomScaleSheetLayoutView="115" workbookViewId="0">
      <selection activeCell="E5" sqref="E5"/>
    </sheetView>
  </sheetViews>
  <sheetFormatPr defaultColWidth="9.1796875" defaultRowHeight="15.5" x14ac:dyDescent="0.35"/>
  <cols>
    <col min="1" max="1" width="9.1796875" style="3"/>
    <col min="2" max="2" width="6.54296875" style="4" customWidth="1"/>
    <col min="3" max="3" width="18.453125" style="3" customWidth="1"/>
    <col min="4" max="4" width="9.1796875" style="4"/>
    <col min="5" max="5" width="45.453125" style="3" customWidth="1"/>
    <col min="6" max="6" width="14.26953125" style="20" bestFit="1" customWidth="1"/>
    <col min="7" max="7" width="16.7265625" style="3" bestFit="1" customWidth="1"/>
    <col min="8" max="8" width="14.26953125" style="3" bestFit="1" customWidth="1"/>
    <col min="9" max="9" width="20.26953125" style="3" customWidth="1"/>
    <col min="10" max="10" width="16.7265625" style="3" bestFit="1" customWidth="1"/>
    <col min="11" max="11" width="14.81640625" style="3" bestFit="1" customWidth="1"/>
    <col min="12" max="16384" width="9.1796875" style="3"/>
  </cols>
  <sheetData>
    <row r="2" spans="2:10" ht="15.75" x14ac:dyDescent="0.25">
      <c r="B2" s="5" t="s">
        <v>2</v>
      </c>
      <c r="D2" s="6" t="s">
        <v>3</v>
      </c>
      <c r="E2" s="47" t="s">
        <v>661</v>
      </c>
      <c r="F2" s="7"/>
      <c r="G2" s="8"/>
    </row>
    <row r="3" spans="2:10" ht="15.75" x14ac:dyDescent="0.25">
      <c r="B3" s="8" t="s">
        <v>4</v>
      </c>
      <c r="D3" s="6" t="s">
        <v>3</v>
      </c>
      <c r="E3" s="8" t="s">
        <v>666</v>
      </c>
      <c r="F3" s="7"/>
      <c r="G3" s="8"/>
      <c r="H3" s="3" t="s">
        <v>56</v>
      </c>
    </row>
    <row r="4" spans="2:10" ht="15.75" x14ac:dyDescent="0.25">
      <c r="B4" s="8" t="s">
        <v>5</v>
      </c>
      <c r="D4" s="6" t="s">
        <v>3</v>
      </c>
      <c r="E4" s="8" t="s">
        <v>664</v>
      </c>
      <c r="F4" s="7"/>
      <c r="G4" s="8"/>
      <c r="H4" s="3" t="s">
        <v>57</v>
      </c>
    </row>
    <row r="5" spans="2:10" ht="15.75" x14ac:dyDescent="0.25">
      <c r="B5" s="8" t="s">
        <v>1</v>
      </c>
      <c r="D5" s="6" t="s">
        <v>3</v>
      </c>
      <c r="E5" s="8" t="s">
        <v>674</v>
      </c>
      <c r="F5" s="7"/>
      <c r="G5" s="8"/>
      <c r="J5" s="9"/>
    </row>
    <row r="6" spans="2:10" ht="15.75" x14ac:dyDescent="0.25">
      <c r="B6" s="8" t="s">
        <v>6</v>
      </c>
      <c r="D6" s="6" t="s">
        <v>3</v>
      </c>
      <c r="E6" s="77" t="s">
        <v>662</v>
      </c>
      <c r="F6" s="7"/>
      <c r="G6" s="8"/>
      <c r="H6" s="3" t="s">
        <v>58</v>
      </c>
      <c r="I6" s="9" t="s">
        <v>663</v>
      </c>
      <c r="J6" s="59"/>
    </row>
    <row r="7" spans="2:10" ht="15.75" x14ac:dyDescent="0.25">
      <c r="B7" s="8" t="s">
        <v>7</v>
      </c>
      <c r="D7" s="6" t="s">
        <v>3</v>
      </c>
      <c r="E7" s="8" t="s">
        <v>85</v>
      </c>
      <c r="F7" s="7"/>
      <c r="G7" s="8"/>
      <c r="H7" s="1"/>
      <c r="I7" s="1"/>
      <c r="J7" s="1"/>
    </row>
    <row r="8" spans="2:10" ht="15.75" x14ac:dyDescent="0.25">
      <c r="B8" s="8" t="s">
        <v>8</v>
      </c>
      <c r="D8" s="6" t="s">
        <v>3</v>
      </c>
      <c r="E8" s="8" t="s">
        <v>655</v>
      </c>
      <c r="F8" s="7"/>
      <c r="G8" s="8"/>
      <c r="H8" s="2" t="s">
        <v>59</v>
      </c>
      <c r="I8" s="59"/>
      <c r="J8" s="9"/>
    </row>
    <row r="9" spans="2:10" ht="15.75" x14ac:dyDescent="0.25">
      <c r="B9" s="8" t="s">
        <v>9</v>
      </c>
      <c r="D9" s="6" t="s">
        <v>3</v>
      </c>
      <c r="E9" s="8" t="s">
        <v>10</v>
      </c>
      <c r="F9" s="7"/>
      <c r="G9" s="8"/>
      <c r="H9" s="2"/>
      <c r="I9" s="2"/>
      <c r="J9" s="41"/>
    </row>
    <row r="10" spans="2:10" ht="15.75" x14ac:dyDescent="0.25">
      <c r="B10" s="8" t="s">
        <v>11</v>
      </c>
      <c r="D10" s="6" t="s">
        <v>3</v>
      </c>
      <c r="E10" s="48" t="s">
        <v>665</v>
      </c>
      <c r="F10" s="7"/>
      <c r="G10" s="8"/>
      <c r="H10" s="2"/>
      <c r="I10" s="2"/>
      <c r="J10" s="43"/>
    </row>
    <row r="11" spans="2:10" ht="15.75" x14ac:dyDescent="0.25">
      <c r="C11" s="82" t="s">
        <v>12</v>
      </c>
      <c r="D11" s="82"/>
      <c r="E11" s="82"/>
      <c r="F11" s="82"/>
      <c r="G11" s="82"/>
      <c r="J11" s="70"/>
    </row>
    <row r="12" spans="2:10" ht="15.75" x14ac:dyDescent="0.25">
      <c r="C12" s="8"/>
      <c r="D12" s="10"/>
      <c r="E12" s="8"/>
      <c r="F12" s="7"/>
      <c r="G12" s="8"/>
      <c r="J12" s="44"/>
    </row>
    <row r="13" spans="2:10" ht="15.75" x14ac:dyDescent="0.25">
      <c r="B13" s="11" t="s">
        <v>13</v>
      </c>
      <c r="C13" s="12" t="s">
        <v>14</v>
      </c>
      <c r="D13" s="13"/>
      <c r="E13" s="12"/>
      <c r="F13" s="14"/>
      <c r="G13" s="13" t="s">
        <v>15</v>
      </c>
      <c r="J13" s="70"/>
    </row>
    <row r="14" spans="2:10" ht="15.75" x14ac:dyDescent="0.25">
      <c r="B14" s="15"/>
      <c r="C14" s="15"/>
      <c r="D14" s="15"/>
      <c r="E14" s="15"/>
      <c r="F14" s="7"/>
      <c r="G14" s="78"/>
      <c r="J14" s="46"/>
    </row>
    <row r="15" spans="2:10" ht="15.75" x14ac:dyDescent="0.25">
      <c r="B15" s="4">
        <v>1</v>
      </c>
      <c r="C15" s="16" t="s">
        <v>31</v>
      </c>
      <c r="D15" s="78"/>
      <c r="E15" s="8"/>
      <c r="F15" s="18"/>
      <c r="G15" s="19"/>
      <c r="J15" s="45"/>
    </row>
    <row r="16" spans="2:10" ht="15.75" x14ac:dyDescent="0.25">
      <c r="C16" s="8" t="s">
        <v>32</v>
      </c>
      <c r="D16" s="10"/>
      <c r="E16" s="8"/>
      <c r="G16" s="19">
        <v>409550</v>
      </c>
    </row>
    <row r="17" spans="2:10" ht="15.75" x14ac:dyDescent="0.25">
      <c r="F17" s="18"/>
      <c r="G17" s="19"/>
      <c r="H17" s="23"/>
      <c r="I17" s="23"/>
    </row>
    <row r="18" spans="2:10" ht="15.75" x14ac:dyDescent="0.25">
      <c r="B18" s="4">
        <v>2</v>
      </c>
      <c r="C18" s="16" t="s">
        <v>16</v>
      </c>
      <c r="D18" s="78"/>
      <c r="E18" s="8"/>
      <c r="F18" s="18"/>
      <c r="G18" s="19"/>
    </row>
    <row r="19" spans="2:10" ht="15.75" x14ac:dyDescent="0.25">
      <c r="C19" s="8" t="s">
        <v>17</v>
      </c>
      <c r="D19" s="10"/>
      <c r="E19" s="8"/>
      <c r="G19" s="21">
        <v>0</v>
      </c>
      <c r="J19" s="9"/>
    </row>
    <row r="20" spans="2:10" ht="15.75" x14ac:dyDescent="0.25">
      <c r="C20" s="8" t="s">
        <v>87</v>
      </c>
      <c r="D20" s="10"/>
      <c r="E20" s="8"/>
      <c r="G20" s="21">
        <v>0</v>
      </c>
      <c r="J20" s="9"/>
    </row>
    <row r="21" spans="2:10" ht="15.75" x14ac:dyDescent="0.25">
      <c r="C21" s="8"/>
      <c r="D21" s="10"/>
      <c r="E21" s="22"/>
      <c r="F21" s="18"/>
      <c r="G21" s="21"/>
    </row>
    <row r="22" spans="2:10" ht="16.5" thickBot="1" x14ac:dyDescent="0.3">
      <c r="C22" s="8"/>
      <c r="D22" s="10"/>
      <c r="E22" s="5" t="s">
        <v>82</v>
      </c>
      <c r="F22" s="7"/>
      <c r="G22" s="24">
        <f>SUM(G16:G20)</f>
        <v>409550</v>
      </c>
    </row>
    <row r="23" spans="2:10" ht="17.25" thickTop="1" thickBot="1" x14ac:dyDescent="0.3">
      <c r="C23" s="8"/>
      <c r="D23" s="10"/>
      <c r="E23" s="5" t="s">
        <v>83</v>
      </c>
      <c r="F23" s="25"/>
      <c r="G23" s="28">
        <f>G22</f>
        <v>409550</v>
      </c>
      <c r="H23" s="27"/>
      <c r="I23" s="27"/>
      <c r="J23" s="26"/>
    </row>
    <row r="24" spans="2:10" ht="16" thickTop="1" x14ac:dyDescent="0.35">
      <c r="D24" s="10"/>
      <c r="E24" s="29" t="s">
        <v>18</v>
      </c>
      <c r="F24" s="7">
        <f>+G23</f>
        <v>409550</v>
      </c>
      <c r="G24" s="19">
        <v>5478</v>
      </c>
      <c r="H24" s="80">
        <v>0</v>
      </c>
      <c r="I24" s="18">
        <v>300000</v>
      </c>
      <c r="J24" s="73">
        <f>H24*I24</f>
        <v>0</v>
      </c>
    </row>
    <row r="25" spans="2:10" x14ac:dyDescent="0.35">
      <c r="D25" s="10"/>
      <c r="E25" s="40" t="s">
        <v>19</v>
      </c>
      <c r="F25" s="18"/>
      <c r="G25" s="32">
        <v>5478</v>
      </c>
      <c r="H25" s="80">
        <v>0.05</v>
      </c>
      <c r="I25" s="18">
        <f>G23-I24</f>
        <v>109550</v>
      </c>
      <c r="J25" s="73">
        <f>H25*I25</f>
        <v>5477.5</v>
      </c>
    </row>
    <row r="26" spans="2:10" x14ac:dyDescent="0.35">
      <c r="C26" s="29"/>
      <c r="D26" s="10"/>
      <c r="E26" s="30"/>
      <c r="F26" s="18"/>
      <c r="G26" s="31">
        <f>G24-G25</f>
        <v>0</v>
      </c>
      <c r="H26" s="80">
        <v>0.1</v>
      </c>
      <c r="I26" s="81">
        <f>G23-I24-I25</f>
        <v>0</v>
      </c>
      <c r="J26" s="73">
        <f>H26*I26</f>
        <v>0</v>
      </c>
    </row>
    <row r="27" spans="2:10" x14ac:dyDescent="0.35">
      <c r="C27" s="8"/>
      <c r="D27" s="10"/>
      <c r="E27" s="8" t="s">
        <v>29</v>
      </c>
      <c r="F27" s="7"/>
      <c r="G27" s="32">
        <f>+ROUND(G26*4%,0)</f>
        <v>0</v>
      </c>
      <c r="H27" s="58"/>
      <c r="I27" s="74"/>
      <c r="J27" s="33"/>
    </row>
    <row r="28" spans="2:10" ht="16" thickBot="1" x14ac:dyDescent="0.4">
      <c r="C28" s="8"/>
      <c r="D28" s="10"/>
      <c r="E28" s="5" t="s">
        <v>20</v>
      </c>
      <c r="F28" s="7"/>
      <c r="G28" s="34">
        <f>G26+G27</f>
        <v>0</v>
      </c>
      <c r="H28" s="58"/>
      <c r="I28" s="74"/>
      <c r="J28" s="33">
        <f>SUM(J24:J27)</f>
        <v>5477.5</v>
      </c>
    </row>
    <row r="29" spans="2:10" ht="16" thickTop="1" x14ac:dyDescent="0.35">
      <c r="C29" s="8"/>
      <c r="D29" s="10"/>
      <c r="E29" s="8" t="s">
        <v>21</v>
      </c>
      <c r="F29" s="7">
        <v>0</v>
      </c>
      <c r="G29" s="31"/>
      <c r="H29" s="73"/>
      <c r="I29" s="74"/>
      <c r="J29" s="33"/>
    </row>
    <row r="30" spans="2:10" x14ac:dyDescent="0.35">
      <c r="C30" s="8"/>
      <c r="D30" s="10"/>
      <c r="E30" s="8" t="s">
        <v>22</v>
      </c>
      <c r="F30" s="7">
        <v>0</v>
      </c>
      <c r="G30" s="31"/>
      <c r="J30" s="23"/>
    </row>
    <row r="31" spans="2:10" x14ac:dyDescent="0.35">
      <c r="C31" s="8"/>
      <c r="D31" s="10"/>
      <c r="E31" s="8" t="s">
        <v>23</v>
      </c>
      <c r="F31" s="7">
        <v>0</v>
      </c>
      <c r="G31" s="31"/>
      <c r="H31" s="69"/>
      <c r="I31" s="69"/>
      <c r="J31" s="69"/>
    </row>
    <row r="32" spans="2:10" x14ac:dyDescent="0.35">
      <c r="C32" s="8"/>
      <c r="D32" s="10"/>
      <c r="E32" s="8" t="s">
        <v>30</v>
      </c>
      <c r="F32" s="17">
        <v>1000</v>
      </c>
      <c r="G32" s="31">
        <f>SUM(F29:F32)</f>
        <v>1000</v>
      </c>
      <c r="J32" s="69"/>
    </row>
    <row r="33" spans="3:7" x14ac:dyDescent="0.35">
      <c r="C33" s="8"/>
      <c r="D33" s="10"/>
      <c r="E33" s="8"/>
      <c r="F33" s="18"/>
      <c r="G33" s="31"/>
    </row>
    <row r="34" spans="3:7" ht="16" thickBot="1" x14ac:dyDescent="0.4">
      <c r="C34" s="8"/>
      <c r="D34" s="10"/>
      <c r="E34" s="5" t="s">
        <v>24</v>
      </c>
      <c r="F34" s="25"/>
      <c r="G34" s="35">
        <f>+G28+G32</f>
        <v>1000</v>
      </c>
    </row>
    <row r="35" spans="3:7" ht="16" thickTop="1" x14ac:dyDescent="0.35">
      <c r="C35" s="8"/>
      <c r="D35" s="10"/>
      <c r="E35" s="8" t="s">
        <v>25</v>
      </c>
      <c r="F35" s="25"/>
      <c r="G35" s="36"/>
    </row>
    <row r="36" spans="3:7" x14ac:dyDescent="0.35">
      <c r="C36" s="8"/>
      <c r="D36" s="10"/>
      <c r="E36" s="8" t="s">
        <v>26</v>
      </c>
      <c r="F36" s="7">
        <v>0</v>
      </c>
      <c r="G36" s="36"/>
    </row>
    <row r="37" spans="3:7" x14ac:dyDescent="0.35">
      <c r="C37" s="8"/>
      <c r="D37" s="10"/>
      <c r="E37" s="8" t="s">
        <v>673</v>
      </c>
      <c r="F37" s="7">
        <v>1000</v>
      </c>
      <c r="G37" s="36"/>
    </row>
    <row r="38" spans="3:7" x14ac:dyDescent="0.35">
      <c r="C38" s="37"/>
      <c r="D38" s="37"/>
      <c r="E38" s="8" t="s">
        <v>0</v>
      </c>
      <c r="F38" s="17"/>
      <c r="G38" s="32">
        <f>SUM(F36:F38)</f>
        <v>1000</v>
      </c>
    </row>
    <row r="39" spans="3:7" ht="16" thickBot="1" x14ac:dyDescent="0.4">
      <c r="C39" s="37"/>
      <c r="D39" s="37"/>
      <c r="E39" s="5" t="s">
        <v>27</v>
      </c>
      <c r="F39" s="25"/>
      <c r="G39" s="35">
        <f>G34-G38</f>
        <v>0</v>
      </c>
    </row>
    <row r="40" spans="3:7" ht="16.5" thickTop="1" thickBot="1" x14ac:dyDescent="0.4">
      <c r="E40" s="5" t="s">
        <v>28</v>
      </c>
      <c r="F40" s="39"/>
      <c r="G40" s="35">
        <v>0</v>
      </c>
    </row>
    <row r="41" spans="3:7" ht="16" thickTop="1" x14ac:dyDescent="0.35"/>
  </sheetData>
  <mergeCells count="1">
    <mergeCell ref="C11:G11"/>
  </mergeCells>
  <hyperlinks>
    <hyperlink ref="I6" r:id="rId1"/>
  </hyperlinks>
  <pageMargins left="0.51181102362204722" right="0" top="0.74803149606299213" bottom="0.74803149606299213" header="0.31496062992125984" footer="0.31496062992125984"/>
  <pageSetup scale="89" orientation="portrait" verticalDpi="300" r:id="rId2"/>
  <rowBreaks count="1" manualBreakCount="1">
    <brk id="1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view="pageBreakPreview" zoomScaleSheetLayoutView="100" workbookViewId="0">
      <selection activeCell="C21" sqref="C21"/>
    </sheetView>
  </sheetViews>
  <sheetFormatPr defaultColWidth="9.1796875" defaultRowHeight="15.5" x14ac:dyDescent="0.35"/>
  <cols>
    <col min="1" max="1" width="26.54296875" style="3" bestFit="1" customWidth="1"/>
    <col min="2" max="2" width="17" style="3" bestFit="1" customWidth="1"/>
    <col min="3" max="3" width="16.54296875" style="3" bestFit="1" customWidth="1"/>
    <col min="4" max="4" width="26.54296875" style="3" bestFit="1" customWidth="1"/>
    <col min="5" max="5" width="18.453125" style="3" customWidth="1"/>
    <col min="6" max="6" width="16.54296875" style="3" bestFit="1" customWidth="1"/>
    <col min="7" max="7" width="13.54296875" style="3" bestFit="1" customWidth="1"/>
    <col min="8" max="8" width="16.81640625" style="3" bestFit="1" customWidth="1"/>
    <col min="9" max="9" width="13.1796875" style="3" bestFit="1" customWidth="1"/>
    <col min="10" max="10" width="12.7265625" style="3" bestFit="1" customWidth="1"/>
    <col min="11" max="16384" width="9.1796875" style="3"/>
  </cols>
  <sheetData>
    <row r="2" spans="1:7" ht="15.75" x14ac:dyDescent="0.25">
      <c r="A2" s="83" t="s">
        <v>669</v>
      </c>
      <c r="B2" s="83"/>
      <c r="C2" s="83"/>
      <c r="D2" s="83"/>
      <c r="E2" s="83"/>
      <c r="F2" s="83"/>
    </row>
    <row r="3" spans="1:7" ht="15.75" x14ac:dyDescent="0.25">
      <c r="A3" s="83" t="s">
        <v>667</v>
      </c>
      <c r="B3" s="83"/>
      <c r="C3" s="83"/>
      <c r="D3" s="83"/>
      <c r="E3" s="83"/>
      <c r="F3" s="83"/>
    </row>
    <row r="4" spans="1:7" ht="15.75" x14ac:dyDescent="0.25">
      <c r="A4" s="83" t="s">
        <v>668</v>
      </c>
      <c r="B4" s="83"/>
      <c r="C4" s="83"/>
      <c r="D4" s="83"/>
      <c r="E4" s="83"/>
      <c r="F4" s="83"/>
    </row>
    <row r="5" spans="1:7" ht="15.75" x14ac:dyDescent="0.25">
      <c r="A5" s="83" t="s">
        <v>670</v>
      </c>
      <c r="B5" s="83"/>
      <c r="C5" s="83"/>
      <c r="D5" s="83"/>
      <c r="E5" s="83"/>
      <c r="F5" s="83"/>
    </row>
    <row r="6" spans="1:7" ht="15.75" x14ac:dyDescent="0.25">
      <c r="A6" s="83"/>
      <c r="B6" s="83"/>
      <c r="C6" s="83"/>
      <c r="D6" s="83"/>
      <c r="E6" s="83"/>
      <c r="F6" s="83"/>
    </row>
    <row r="7" spans="1:7" ht="15.75" x14ac:dyDescent="0.25">
      <c r="A7" s="83" t="s">
        <v>656</v>
      </c>
      <c r="B7" s="83"/>
      <c r="C7" s="83"/>
      <c r="D7" s="83"/>
      <c r="E7" s="83"/>
      <c r="F7" s="83"/>
    </row>
    <row r="8" spans="1:7" ht="15.75" x14ac:dyDescent="0.25">
      <c r="A8" s="84"/>
      <c r="B8" s="84"/>
      <c r="C8" s="84"/>
      <c r="D8" s="84"/>
      <c r="E8" s="84"/>
      <c r="F8" s="84"/>
    </row>
    <row r="9" spans="1:7" ht="16.5" thickBot="1" x14ac:dyDescent="0.3">
      <c r="A9" s="53" t="s">
        <v>44</v>
      </c>
      <c r="B9" s="54"/>
      <c r="C9" s="54" t="s">
        <v>34</v>
      </c>
      <c r="D9" s="53" t="s">
        <v>45</v>
      </c>
      <c r="E9" s="54"/>
      <c r="F9" s="54" t="s">
        <v>34</v>
      </c>
    </row>
    <row r="10" spans="1:7" ht="15.75" x14ac:dyDescent="0.25">
      <c r="B10" s="42"/>
      <c r="C10" s="42"/>
      <c r="E10" s="42"/>
      <c r="F10" s="42"/>
    </row>
    <row r="11" spans="1:7" ht="15.75" x14ac:dyDescent="0.25">
      <c r="A11" s="38" t="s">
        <v>46</v>
      </c>
      <c r="B11" s="42"/>
      <c r="C11" s="42"/>
      <c r="D11" s="55" t="s">
        <v>47</v>
      </c>
      <c r="E11" s="42"/>
      <c r="F11" s="42"/>
    </row>
    <row r="12" spans="1:7" ht="15.75" x14ac:dyDescent="0.25">
      <c r="A12" s="3" t="s">
        <v>48</v>
      </c>
      <c r="B12" s="42">
        <v>464756</v>
      </c>
      <c r="C12" s="42"/>
      <c r="D12" s="38" t="s">
        <v>49</v>
      </c>
      <c r="E12" s="42"/>
      <c r="F12" s="42"/>
    </row>
    <row r="13" spans="1:7" ht="15.75" x14ac:dyDescent="0.25">
      <c r="A13" s="3" t="s">
        <v>76</v>
      </c>
      <c r="B13" s="58">
        <f>+Pl!C27</f>
        <v>409550</v>
      </c>
      <c r="C13" s="42"/>
      <c r="D13" s="3" t="s">
        <v>48</v>
      </c>
      <c r="E13" s="42">
        <v>34864</v>
      </c>
      <c r="F13" s="42"/>
    </row>
    <row r="14" spans="1:7" ht="15.75" x14ac:dyDescent="0.25">
      <c r="A14" s="3" t="s">
        <v>77</v>
      </c>
      <c r="B14" s="56">
        <v>0</v>
      </c>
      <c r="C14" s="42"/>
      <c r="D14" s="3" t="s">
        <v>50</v>
      </c>
      <c r="E14" s="56">
        <f>ROUND(E13*10%,0)</f>
        <v>3486</v>
      </c>
      <c r="F14" s="42">
        <f>E13-E14</f>
        <v>31378</v>
      </c>
    </row>
    <row r="15" spans="1:7" ht="15.75" x14ac:dyDescent="0.25">
      <c r="B15" s="42">
        <f>SUM(B12:B14)</f>
        <v>874306</v>
      </c>
      <c r="E15" s="42"/>
      <c r="F15" s="42"/>
      <c r="G15" s="69">
        <f>E14+E18</f>
        <v>13756</v>
      </c>
    </row>
    <row r="16" spans="1:7" ht="15.75" x14ac:dyDescent="0.25">
      <c r="A16" s="3" t="s">
        <v>51</v>
      </c>
      <c r="B16" s="56">
        <v>300000</v>
      </c>
      <c r="C16" s="42">
        <f>B15-B16</f>
        <v>574306</v>
      </c>
      <c r="D16" s="38" t="s">
        <v>55</v>
      </c>
      <c r="E16" s="42"/>
      <c r="F16" s="42"/>
    </row>
    <row r="17" spans="1:7" ht="15.75" x14ac:dyDescent="0.25">
      <c r="D17" s="3" t="s">
        <v>48</v>
      </c>
      <c r="E17" s="42">
        <v>68467</v>
      </c>
      <c r="F17" s="42"/>
    </row>
    <row r="18" spans="1:7" ht="15.75" x14ac:dyDescent="0.25">
      <c r="A18" s="38"/>
      <c r="B18" s="58"/>
      <c r="C18" s="42"/>
      <c r="D18" s="3" t="s">
        <v>50</v>
      </c>
      <c r="E18" s="56">
        <f>ROUND(E17*15%,0)</f>
        <v>10270</v>
      </c>
      <c r="F18" s="42">
        <f>E17-E18</f>
        <v>58197</v>
      </c>
    </row>
    <row r="19" spans="1:7" ht="15.75" x14ac:dyDescent="0.25">
      <c r="A19" s="38" t="s">
        <v>75</v>
      </c>
      <c r="B19" s="58"/>
      <c r="C19" s="42"/>
      <c r="E19" s="58"/>
      <c r="F19" s="42"/>
    </row>
    <row r="20" spans="1:7" ht="15.75" x14ac:dyDescent="0.25">
      <c r="A20" s="3" t="s">
        <v>671</v>
      </c>
      <c r="B20" s="58"/>
      <c r="C20" s="42">
        <v>140350</v>
      </c>
      <c r="D20" s="55" t="s">
        <v>52</v>
      </c>
      <c r="E20" s="42"/>
      <c r="F20" s="42"/>
    </row>
    <row r="21" spans="1:7" ht="15.75" x14ac:dyDescent="0.25">
      <c r="B21" s="42"/>
      <c r="C21" s="42"/>
      <c r="D21" s="3" t="s">
        <v>54</v>
      </c>
      <c r="E21" s="42">
        <f>+Pl!F13</f>
        <v>472528</v>
      </c>
    </row>
    <row r="22" spans="1:7" ht="15.75" x14ac:dyDescent="0.25">
      <c r="D22" s="3" t="s">
        <v>74</v>
      </c>
      <c r="E22" s="42">
        <v>86429</v>
      </c>
    </row>
    <row r="23" spans="1:7" ht="15.75" x14ac:dyDescent="0.25">
      <c r="B23" s="42"/>
      <c r="C23" s="42"/>
      <c r="D23" s="3" t="s">
        <v>53</v>
      </c>
      <c r="E23" s="56">
        <v>66124</v>
      </c>
      <c r="F23" s="42">
        <f>SUM(E21:E23)</f>
        <v>625081</v>
      </c>
    </row>
    <row r="24" spans="1:7" ht="15.75" x14ac:dyDescent="0.25">
      <c r="B24" s="42"/>
      <c r="C24" s="42"/>
      <c r="D24" s="38"/>
      <c r="E24" s="42"/>
      <c r="F24" s="42"/>
    </row>
    <row r="25" spans="1:7" ht="16" thickBot="1" x14ac:dyDescent="0.4">
      <c r="A25" s="79" t="s">
        <v>43</v>
      </c>
      <c r="B25" s="42"/>
      <c r="C25" s="57">
        <f>SUM(C12:C23)</f>
        <v>714656</v>
      </c>
      <c r="D25" s="79" t="s">
        <v>43</v>
      </c>
      <c r="E25" s="58"/>
      <c r="F25" s="57">
        <f>SUM(F14:F23)</f>
        <v>714656</v>
      </c>
      <c r="G25" s="69">
        <f>+C25-F25</f>
        <v>0</v>
      </c>
    </row>
    <row r="26" spans="1:7" ht="16" thickTop="1" x14ac:dyDescent="0.35"/>
  </sheetData>
  <mergeCells count="7">
    <mergeCell ref="A7:F7"/>
    <mergeCell ref="A8:F8"/>
    <mergeCell ref="A2:F2"/>
    <mergeCell ref="A3:F3"/>
    <mergeCell ref="A4:F4"/>
    <mergeCell ref="A5:F5"/>
    <mergeCell ref="A6:F6"/>
  </mergeCells>
  <pageMargins left="0.23622047244094499" right="3.9370078740157501E-2" top="0.74803149606299202" bottom="0.74803149606299202" header="0.31496062992126" footer="0.31496062992126"/>
  <pageSetup paperSize="9" scale="80" orientation="portrait" horizontalDpi="300" verticalDpi="300" r:id="rId1"/>
  <rowBreaks count="1" manualBreakCount="1">
    <brk id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view="pageBreakPreview" zoomScaleSheetLayoutView="100" workbookViewId="0">
      <selection activeCell="C20" sqref="C20"/>
    </sheetView>
  </sheetViews>
  <sheetFormatPr defaultColWidth="9.1796875" defaultRowHeight="15.5" x14ac:dyDescent="0.35"/>
  <cols>
    <col min="1" max="1" width="5.54296875" style="3" customWidth="1"/>
    <col min="2" max="2" width="31.7265625" style="3" customWidth="1"/>
    <col min="3" max="3" width="16.26953125" style="42" bestFit="1" customWidth="1"/>
    <col min="4" max="4" width="5.54296875" style="3" customWidth="1"/>
    <col min="5" max="5" width="31.7265625" style="3" customWidth="1"/>
    <col min="6" max="6" width="16.26953125" style="42" bestFit="1" customWidth="1"/>
    <col min="7" max="7" width="15.7265625" style="3" bestFit="1" customWidth="1"/>
    <col min="8" max="8" width="16.26953125" style="3" bestFit="1" customWidth="1"/>
    <col min="9" max="9" width="15.7265625" style="3" bestFit="1" customWidth="1"/>
    <col min="10" max="16384" width="9.1796875" style="3"/>
  </cols>
  <sheetData>
    <row r="2" spans="1:9" ht="15.75" x14ac:dyDescent="0.25">
      <c r="A2" s="83" t="str">
        <f>Bs!A2</f>
        <v>Highintero Furnishing</v>
      </c>
      <c r="B2" s="83"/>
      <c r="C2" s="83"/>
      <c r="D2" s="83"/>
      <c r="E2" s="83"/>
      <c r="F2" s="83"/>
    </row>
    <row r="3" spans="1:9" ht="15.75" x14ac:dyDescent="0.25">
      <c r="A3" s="83" t="str">
        <f>Bs!A3</f>
        <v xml:space="preserve">Prop. - Rahul Kumar </v>
      </c>
      <c r="B3" s="83"/>
      <c r="C3" s="83"/>
      <c r="D3" s="83"/>
      <c r="E3" s="83"/>
      <c r="F3" s="83"/>
    </row>
    <row r="4" spans="1:9" ht="15.75" x14ac:dyDescent="0.25">
      <c r="A4" s="83" t="str">
        <f>Bs!A4</f>
        <v>GSTIN - 10EFPPK5941J1Z8</v>
      </c>
      <c r="B4" s="83"/>
      <c r="C4" s="83"/>
      <c r="D4" s="83"/>
      <c r="E4" s="83"/>
      <c r="F4" s="83"/>
    </row>
    <row r="5" spans="1:9" ht="15.75" customHeight="1" x14ac:dyDescent="0.25">
      <c r="A5" s="83" t="str">
        <f>Bs!A5</f>
        <v>Add. - Ward 05, Birgawn, Madhepura- 852115 (Bihar)</v>
      </c>
      <c r="B5" s="83"/>
      <c r="C5" s="83"/>
      <c r="D5" s="83"/>
      <c r="E5" s="83"/>
      <c r="F5" s="83"/>
    </row>
    <row r="6" spans="1:9" ht="15.75" x14ac:dyDescent="0.25">
      <c r="A6" s="38"/>
      <c r="B6" s="38"/>
      <c r="C6" s="60"/>
      <c r="D6" s="38"/>
      <c r="E6" s="38"/>
      <c r="F6" s="60"/>
    </row>
    <row r="7" spans="1:9" ht="15.75" x14ac:dyDescent="0.25">
      <c r="A7" s="83" t="s">
        <v>657</v>
      </c>
      <c r="B7" s="83"/>
      <c r="C7" s="83"/>
      <c r="D7" s="83"/>
      <c r="E7" s="83"/>
      <c r="F7" s="83"/>
    </row>
    <row r="9" spans="1:9" ht="16.5" thickBot="1" x14ac:dyDescent="0.3">
      <c r="A9" s="61" t="s">
        <v>33</v>
      </c>
      <c r="B9" s="61"/>
      <c r="C9" s="54" t="s">
        <v>34</v>
      </c>
      <c r="D9" s="61" t="s">
        <v>33</v>
      </c>
      <c r="E9" s="61"/>
      <c r="F9" s="54" t="s">
        <v>34</v>
      </c>
      <c r="H9" s="42"/>
    </row>
    <row r="10" spans="1:9" ht="15.75" x14ac:dyDescent="0.25">
      <c r="H10" s="42"/>
    </row>
    <row r="11" spans="1:9" ht="15.75" x14ac:dyDescent="0.25">
      <c r="A11" s="3" t="s">
        <v>35</v>
      </c>
      <c r="B11" s="3" t="s">
        <v>69</v>
      </c>
      <c r="C11" s="42">
        <v>362518</v>
      </c>
      <c r="D11" s="3" t="s">
        <v>36</v>
      </c>
      <c r="E11" s="3" t="s">
        <v>72</v>
      </c>
      <c r="F11" s="42">
        <v>1915693</v>
      </c>
      <c r="G11" s="69"/>
      <c r="H11" s="42"/>
    </row>
    <row r="12" spans="1:9" ht="15.75" x14ac:dyDescent="0.25">
      <c r="A12" s="4" t="s">
        <v>41</v>
      </c>
      <c r="B12" s="3" t="s">
        <v>70</v>
      </c>
      <c r="C12" s="42">
        <f>ROUND(F11*70.67%,0)</f>
        <v>1353820</v>
      </c>
      <c r="G12" s="69"/>
      <c r="H12" s="42"/>
    </row>
    <row r="13" spans="1:9" ht="15.75" x14ac:dyDescent="0.25">
      <c r="A13" s="4"/>
      <c r="D13" s="4" t="s">
        <v>41</v>
      </c>
      <c r="E13" s="3" t="s">
        <v>73</v>
      </c>
      <c r="F13" s="42">
        <v>472528</v>
      </c>
    </row>
    <row r="14" spans="1:9" ht="15.75" x14ac:dyDescent="0.25">
      <c r="A14" s="4" t="s">
        <v>41</v>
      </c>
      <c r="B14" s="3" t="s">
        <v>71</v>
      </c>
      <c r="C14" s="42">
        <f>F16-SUM(C11:C12)</f>
        <v>671883</v>
      </c>
    </row>
    <row r="15" spans="1:9" ht="15.75" x14ac:dyDescent="0.25">
      <c r="A15" s="4"/>
    </row>
    <row r="16" spans="1:9" ht="16.5" thickBot="1" x14ac:dyDescent="0.3">
      <c r="C16" s="57">
        <f>SUM(C11:C14)</f>
        <v>2388221</v>
      </c>
      <c r="F16" s="57">
        <f>SUM(F11:F14)</f>
        <v>2388221</v>
      </c>
      <c r="G16" s="45">
        <f>C14/F11</f>
        <v>0.35072582089092563</v>
      </c>
      <c r="H16" s="69"/>
      <c r="I16" s="69"/>
    </row>
    <row r="17" spans="1:8" ht="16.5" thickTop="1" x14ac:dyDescent="0.25"/>
    <row r="18" spans="1:8" ht="15.75" x14ac:dyDescent="0.25">
      <c r="A18" s="4" t="s">
        <v>41</v>
      </c>
      <c r="B18" s="3" t="s">
        <v>37</v>
      </c>
      <c r="C18" s="42">
        <v>96000</v>
      </c>
      <c r="D18" s="4" t="s">
        <v>41</v>
      </c>
      <c r="E18" s="3" t="s">
        <v>71</v>
      </c>
      <c r="F18" s="42">
        <f>C14</f>
        <v>671883</v>
      </c>
      <c r="G18" s="42"/>
      <c r="H18" s="45"/>
    </row>
    <row r="19" spans="1:8" ht="15.75" x14ac:dyDescent="0.25">
      <c r="A19" s="4" t="s">
        <v>41</v>
      </c>
      <c r="B19" s="3" t="s">
        <v>660</v>
      </c>
      <c r="C19" s="42">
        <v>113030</v>
      </c>
      <c r="D19" s="4"/>
      <c r="G19" s="42"/>
      <c r="H19" s="45"/>
    </row>
    <row r="20" spans="1:8" ht="15.75" x14ac:dyDescent="0.25">
      <c r="A20" s="4" t="s">
        <v>41</v>
      </c>
      <c r="B20" s="3" t="s">
        <v>652</v>
      </c>
      <c r="C20" s="42">
        <v>5634</v>
      </c>
      <c r="G20" s="42"/>
    </row>
    <row r="21" spans="1:8" ht="15.75" x14ac:dyDescent="0.25">
      <c r="A21" s="4" t="s">
        <v>41</v>
      </c>
      <c r="B21" s="3" t="s">
        <v>38</v>
      </c>
      <c r="C21" s="42">
        <v>8745</v>
      </c>
      <c r="G21" s="42"/>
    </row>
    <row r="22" spans="1:8" ht="15.75" x14ac:dyDescent="0.25">
      <c r="A22" s="4" t="s">
        <v>41</v>
      </c>
      <c r="B22" s="3" t="s">
        <v>672</v>
      </c>
      <c r="C22" s="42">
        <v>12000</v>
      </c>
      <c r="G22" s="42"/>
    </row>
    <row r="23" spans="1:8" ht="15.75" x14ac:dyDescent="0.25">
      <c r="A23" s="4" t="s">
        <v>41</v>
      </c>
      <c r="B23" s="3" t="s">
        <v>86</v>
      </c>
      <c r="C23" s="42">
        <f>3145+3145+30</f>
        <v>6320</v>
      </c>
      <c r="G23" s="42"/>
    </row>
    <row r="24" spans="1:8" ht="15.75" x14ac:dyDescent="0.25">
      <c r="A24" s="4" t="s">
        <v>41</v>
      </c>
      <c r="B24" s="3" t="s">
        <v>39</v>
      </c>
      <c r="C24" s="42">
        <v>6848</v>
      </c>
      <c r="G24" s="42"/>
    </row>
    <row r="25" spans="1:8" ht="15.75" x14ac:dyDescent="0.25">
      <c r="A25" s="4" t="s">
        <v>41</v>
      </c>
      <c r="B25" s="3" t="s">
        <v>40</v>
      </c>
      <c r="C25" s="42">
        <f>+Bs!E14+Bs!E18</f>
        <v>13756</v>
      </c>
    </row>
    <row r="27" spans="1:8" ht="15.75" x14ac:dyDescent="0.25">
      <c r="A27" s="4" t="s">
        <v>41</v>
      </c>
      <c r="B27" s="3" t="s">
        <v>42</v>
      </c>
      <c r="C27" s="42">
        <f>F29-SUM(C18:C25)</f>
        <v>409550</v>
      </c>
    </row>
    <row r="29" spans="1:8" ht="16.5" thickBot="1" x14ac:dyDescent="0.3">
      <c r="A29" s="38"/>
      <c r="B29" s="38" t="s">
        <v>43</v>
      </c>
      <c r="C29" s="62">
        <f>SUM(C18:C28)</f>
        <v>671883</v>
      </c>
      <c r="D29" s="38"/>
      <c r="E29" s="38" t="s">
        <v>43</v>
      </c>
      <c r="F29" s="62">
        <f>SUM(F18:F28)</f>
        <v>671883</v>
      </c>
      <c r="G29" s="45">
        <f>C27/F11</f>
        <v>0.21378686459678037</v>
      </c>
    </row>
    <row r="30" spans="1:8" ht="16.5" thickTop="1" x14ac:dyDescent="0.25"/>
  </sheetData>
  <mergeCells count="5">
    <mergeCell ref="A2:F2"/>
    <mergeCell ref="A3:F3"/>
    <mergeCell ref="A4:F4"/>
    <mergeCell ref="A5:F5"/>
    <mergeCell ref="A7:F7"/>
  </mergeCells>
  <pageMargins left="0.27559055118110237" right="7.874015748031496E-2" top="0.74803149606299213" bottom="0.74803149606299213" header="0.31496062992125984" footer="0.31496062992125984"/>
  <pageSetup paperSize="9" scale="92" orientation="portrait" horizontalDpi="300" verticalDpi="300" r:id="rId1"/>
  <rowBreaks count="1" manualBreakCount="1">
    <brk id="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view="pageBreakPreview" topLeftCell="A41" zoomScaleSheetLayoutView="100" workbookViewId="0">
      <selection activeCell="C41" sqref="C41"/>
    </sheetView>
  </sheetViews>
  <sheetFormatPr defaultColWidth="9.1796875" defaultRowHeight="15.5" x14ac:dyDescent="0.35"/>
  <cols>
    <col min="1" max="1" width="8.1796875" style="3" bestFit="1" customWidth="1"/>
    <col min="2" max="2" width="16.453125" style="42" bestFit="1" customWidth="1"/>
    <col min="3" max="5" width="12.7265625" style="42" bestFit="1" customWidth="1"/>
    <col min="6" max="6" width="15.7265625" style="42" bestFit="1" customWidth="1"/>
    <col min="7" max="7" width="8.453125" style="3" bestFit="1" customWidth="1"/>
    <col min="8" max="8" width="12" style="42" bestFit="1" customWidth="1"/>
    <col min="9" max="9" width="4.453125" style="3" customWidth="1"/>
    <col min="10" max="10" width="8.1796875" style="3" bestFit="1" customWidth="1"/>
    <col min="11" max="11" width="16.453125" style="42" bestFit="1" customWidth="1"/>
    <col min="12" max="12" width="14.54296875" style="42" bestFit="1" customWidth="1"/>
    <col min="13" max="14" width="12.7265625" style="42" bestFit="1" customWidth="1"/>
    <col min="15" max="15" width="15.7265625" style="42" bestFit="1" customWidth="1"/>
    <col min="16" max="16" width="14.54296875" style="42" bestFit="1" customWidth="1"/>
    <col min="17" max="17" width="15.26953125" style="3" bestFit="1" customWidth="1"/>
    <col min="18" max="16384" width="9.1796875" style="3"/>
  </cols>
  <sheetData>
    <row r="1" spans="1:17" ht="15.75" hidden="1" x14ac:dyDescent="0.25"/>
    <row r="2" spans="1:17" ht="15.75" hidden="1" x14ac:dyDescent="0.25">
      <c r="A2" s="83" t="s">
        <v>654</v>
      </c>
      <c r="B2" s="83"/>
      <c r="C2" s="83"/>
      <c r="D2" s="83"/>
      <c r="E2" s="83"/>
      <c r="F2" s="83"/>
      <c r="H2" s="3"/>
      <c r="J2" s="83" t="s">
        <v>84</v>
      </c>
      <c r="K2" s="83"/>
      <c r="L2" s="83"/>
      <c r="M2" s="83"/>
      <c r="N2" s="83"/>
      <c r="O2" s="83"/>
    </row>
    <row r="3" spans="1:17" ht="15.75" hidden="1" x14ac:dyDescent="0.25"/>
    <row r="4" spans="1:17" ht="16.5" hidden="1" thickBot="1" x14ac:dyDescent="0.3">
      <c r="A4" s="61" t="s">
        <v>60</v>
      </c>
      <c r="B4" s="54" t="s">
        <v>61</v>
      </c>
      <c r="C4" s="54" t="s">
        <v>62</v>
      </c>
      <c r="D4" s="54" t="s">
        <v>63</v>
      </c>
      <c r="E4" s="54" t="s">
        <v>64</v>
      </c>
      <c r="F4" s="54" t="s">
        <v>43</v>
      </c>
      <c r="H4" s="54" t="s">
        <v>65</v>
      </c>
      <c r="J4" s="61" t="s">
        <v>60</v>
      </c>
      <c r="K4" s="54" t="s">
        <v>61</v>
      </c>
      <c r="L4" s="54" t="s">
        <v>62</v>
      </c>
      <c r="M4" s="54" t="s">
        <v>63</v>
      </c>
      <c r="N4" s="54" t="s">
        <v>64</v>
      </c>
      <c r="O4" s="54" t="s">
        <v>43</v>
      </c>
    </row>
    <row r="5" spans="1:17" ht="15.75" hidden="1" x14ac:dyDescent="0.25"/>
    <row r="6" spans="1:17" ht="15.75" hidden="1" x14ac:dyDescent="0.25">
      <c r="A6" s="64">
        <v>44652</v>
      </c>
      <c r="B6" s="42">
        <v>0</v>
      </c>
      <c r="C6" s="42">
        <v>0</v>
      </c>
      <c r="D6" s="42">
        <v>0</v>
      </c>
      <c r="E6" s="42">
        <f>D6</f>
        <v>0</v>
      </c>
      <c r="F6" s="42">
        <f>SUM(B6:E6)</f>
        <v>0</v>
      </c>
      <c r="G6" s="45" t="e">
        <f>(C6+D6+E6)/B6</f>
        <v>#DIV/0!</v>
      </c>
      <c r="H6" s="42">
        <v>0</v>
      </c>
      <c r="J6" s="64">
        <v>44652</v>
      </c>
      <c r="L6" s="42">
        <v>0</v>
      </c>
      <c r="M6" s="42">
        <v>0</v>
      </c>
      <c r="N6" s="42">
        <f>M6</f>
        <v>0</v>
      </c>
      <c r="O6" s="42">
        <f>SUM(K6:N6)</f>
        <v>0</v>
      </c>
      <c r="Q6" s="69"/>
    </row>
    <row r="7" spans="1:17" ht="15.75" hidden="1" x14ac:dyDescent="0.25">
      <c r="A7" s="64">
        <v>44682</v>
      </c>
      <c r="B7" s="42">
        <v>0</v>
      </c>
      <c r="C7" s="42">
        <v>0</v>
      </c>
      <c r="D7" s="42">
        <v>0</v>
      </c>
      <c r="E7" s="42">
        <f t="shared" ref="E7:E17" si="0">D7</f>
        <v>0</v>
      </c>
      <c r="F7" s="42">
        <f t="shared" ref="F7:F17" si="1">SUM(B7:E7)</f>
        <v>0</v>
      </c>
      <c r="G7" s="45" t="e">
        <f>(C7+D7+E7)/B7</f>
        <v>#DIV/0!</v>
      </c>
      <c r="H7" s="42">
        <v>0</v>
      </c>
      <c r="J7" s="64">
        <v>44682</v>
      </c>
      <c r="L7" s="42">
        <v>0</v>
      </c>
      <c r="M7" s="42">
        <v>0</v>
      </c>
      <c r="N7" s="42">
        <f t="shared" ref="N7:N17" si="2">M7</f>
        <v>0</v>
      </c>
      <c r="O7" s="42">
        <f t="shared" ref="O7:O17" si="3">SUM(K7:N7)</f>
        <v>0</v>
      </c>
      <c r="Q7" s="69"/>
    </row>
    <row r="8" spans="1:17" ht="15.75" hidden="1" x14ac:dyDescent="0.25">
      <c r="A8" s="64">
        <v>44713</v>
      </c>
      <c r="B8" s="42">
        <v>0</v>
      </c>
      <c r="C8" s="42">
        <v>0</v>
      </c>
      <c r="D8" s="42">
        <v>0</v>
      </c>
      <c r="E8" s="42">
        <f t="shared" si="0"/>
        <v>0</v>
      </c>
      <c r="F8" s="42">
        <f t="shared" si="1"/>
        <v>0</v>
      </c>
      <c r="G8" s="45" t="e">
        <f t="shared" ref="G8:G17" si="4">(C8+D8+E8)/B8</f>
        <v>#DIV/0!</v>
      </c>
      <c r="H8" s="42">
        <v>0</v>
      </c>
      <c r="J8" s="64">
        <v>44713</v>
      </c>
      <c r="L8" s="42">
        <v>0</v>
      </c>
      <c r="M8" s="42">
        <v>0</v>
      </c>
      <c r="N8" s="42">
        <f t="shared" si="2"/>
        <v>0</v>
      </c>
      <c r="O8" s="42">
        <f t="shared" si="3"/>
        <v>0</v>
      </c>
      <c r="Q8" s="69"/>
    </row>
    <row r="9" spans="1:17" ht="15.75" hidden="1" x14ac:dyDescent="0.25">
      <c r="A9" s="64">
        <v>44743</v>
      </c>
      <c r="B9" s="42">
        <v>1004885</v>
      </c>
      <c r="C9" s="42">
        <v>0</v>
      </c>
      <c r="D9" s="42">
        <v>25122</v>
      </c>
      <c r="E9" s="42">
        <f t="shared" si="0"/>
        <v>25122</v>
      </c>
      <c r="F9" s="42">
        <f t="shared" si="1"/>
        <v>1055129</v>
      </c>
      <c r="G9" s="45">
        <f t="shared" si="4"/>
        <v>4.9999751215313193E-2</v>
      </c>
      <c r="H9" s="42">
        <v>100</v>
      </c>
      <c r="J9" s="64">
        <v>44743</v>
      </c>
      <c r="L9" s="42">
        <v>0</v>
      </c>
      <c r="M9" s="42">
        <v>33629</v>
      </c>
      <c r="N9" s="42">
        <f t="shared" si="2"/>
        <v>33629</v>
      </c>
      <c r="O9" s="42">
        <f t="shared" si="3"/>
        <v>67258</v>
      </c>
      <c r="Q9" s="69"/>
    </row>
    <row r="10" spans="1:17" ht="15.75" hidden="1" x14ac:dyDescent="0.25">
      <c r="A10" s="64">
        <v>44774</v>
      </c>
      <c r="B10" s="42">
        <v>1680645</v>
      </c>
      <c r="C10" s="42">
        <v>0</v>
      </c>
      <c r="D10" s="42">
        <v>45795</v>
      </c>
      <c r="E10" s="42">
        <f t="shared" si="0"/>
        <v>45795</v>
      </c>
      <c r="F10" s="42">
        <f t="shared" si="1"/>
        <v>1772235</v>
      </c>
      <c r="G10" s="45">
        <f t="shared" si="4"/>
        <v>5.44969342127576E-2</v>
      </c>
      <c r="H10" s="42">
        <v>150</v>
      </c>
      <c r="J10" s="64">
        <v>44774</v>
      </c>
      <c r="L10" s="42">
        <v>0</v>
      </c>
      <c r="M10" s="42">
        <v>42300</v>
      </c>
      <c r="N10" s="42">
        <f t="shared" si="2"/>
        <v>42300</v>
      </c>
      <c r="O10" s="42">
        <f t="shared" si="3"/>
        <v>84600</v>
      </c>
      <c r="Q10" s="69"/>
    </row>
    <row r="11" spans="1:17" ht="15.75" hidden="1" x14ac:dyDescent="0.25">
      <c r="A11" s="64">
        <v>44805</v>
      </c>
      <c r="B11" s="42">
        <v>1405430</v>
      </c>
      <c r="C11" s="42">
        <v>0</v>
      </c>
      <c r="D11" s="42">
        <v>41836</v>
      </c>
      <c r="E11" s="42">
        <f t="shared" si="0"/>
        <v>41836</v>
      </c>
      <c r="F11" s="42">
        <f t="shared" si="1"/>
        <v>1489102</v>
      </c>
      <c r="G11" s="45">
        <f t="shared" si="4"/>
        <v>5.9534804294770996E-2</v>
      </c>
      <c r="H11" s="42">
        <v>150</v>
      </c>
      <c r="J11" s="64">
        <v>44805</v>
      </c>
      <c r="L11" s="42">
        <v>0</v>
      </c>
      <c r="M11" s="42">
        <v>40311</v>
      </c>
      <c r="N11" s="42">
        <f t="shared" si="2"/>
        <v>40311</v>
      </c>
      <c r="O11" s="42">
        <f t="shared" si="3"/>
        <v>80622</v>
      </c>
      <c r="Q11" s="69"/>
    </row>
    <row r="12" spans="1:17" ht="15.75" hidden="1" x14ac:dyDescent="0.25">
      <c r="A12" s="64">
        <v>44835</v>
      </c>
      <c r="B12" s="42">
        <v>1814950</v>
      </c>
      <c r="C12" s="42">
        <v>0</v>
      </c>
      <c r="D12" s="42">
        <v>66656</v>
      </c>
      <c r="E12" s="42">
        <f t="shared" si="0"/>
        <v>66656</v>
      </c>
      <c r="F12" s="42">
        <f t="shared" si="1"/>
        <v>1948262</v>
      </c>
      <c r="G12" s="45">
        <f t="shared" si="4"/>
        <v>7.3452161216562437E-2</v>
      </c>
      <c r="H12" s="42">
        <v>0</v>
      </c>
      <c r="J12" s="64">
        <v>44835</v>
      </c>
      <c r="L12" s="42">
        <v>0</v>
      </c>
      <c r="M12" s="42">
        <v>65280</v>
      </c>
      <c r="N12" s="42">
        <f t="shared" si="2"/>
        <v>65280</v>
      </c>
      <c r="O12" s="42">
        <f t="shared" si="3"/>
        <v>130560</v>
      </c>
      <c r="Q12" s="69"/>
    </row>
    <row r="13" spans="1:17" ht="15.75" hidden="1" x14ac:dyDescent="0.25">
      <c r="A13" s="64">
        <v>44866</v>
      </c>
      <c r="B13" s="42">
        <v>1239260</v>
      </c>
      <c r="C13" s="42">
        <v>0</v>
      </c>
      <c r="D13" s="42">
        <v>36300</v>
      </c>
      <c r="E13" s="42">
        <f t="shared" si="0"/>
        <v>36300</v>
      </c>
      <c r="F13" s="42">
        <f t="shared" si="1"/>
        <v>1311860</v>
      </c>
      <c r="G13" s="45">
        <f t="shared" si="4"/>
        <v>5.8583348127108116E-2</v>
      </c>
      <c r="H13" s="42">
        <v>0</v>
      </c>
      <c r="J13" s="64">
        <v>44866</v>
      </c>
      <c r="L13" s="42">
        <v>0</v>
      </c>
      <c r="M13" s="42">
        <v>35479</v>
      </c>
      <c r="N13" s="42">
        <f t="shared" si="2"/>
        <v>35479</v>
      </c>
      <c r="O13" s="42">
        <f t="shared" si="3"/>
        <v>70958</v>
      </c>
      <c r="Q13" s="69"/>
    </row>
    <row r="14" spans="1:17" ht="15.75" hidden="1" x14ac:dyDescent="0.25">
      <c r="A14" s="64">
        <v>44896</v>
      </c>
      <c r="B14" s="42">
        <v>1288829</v>
      </c>
      <c r="C14" s="42">
        <v>0</v>
      </c>
      <c r="D14" s="42">
        <v>37078</v>
      </c>
      <c r="E14" s="42">
        <f t="shared" si="0"/>
        <v>37078</v>
      </c>
      <c r="F14" s="42">
        <f t="shared" si="1"/>
        <v>1362985</v>
      </c>
      <c r="G14" s="45">
        <f t="shared" si="4"/>
        <v>5.7537501095956095E-2</v>
      </c>
      <c r="H14" s="42">
        <v>0</v>
      </c>
      <c r="J14" s="64">
        <v>44896</v>
      </c>
      <c r="L14" s="42">
        <v>0</v>
      </c>
      <c r="M14" s="42">
        <v>37531</v>
      </c>
      <c r="N14" s="42">
        <f t="shared" si="2"/>
        <v>37531</v>
      </c>
      <c r="O14" s="42">
        <f t="shared" si="3"/>
        <v>75062</v>
      </c>
      <c r="Q14" s="69"/>
    </row>
    <row r="15" spans="1:17" ht="15.75" hidden="1" x14ac:dyDescent="0.25">
      <c r="A15" s="64">
        <v>44927</v>
      </c>
      <c r="B15" s="42">
        <v>1981311</v>
      </c>
      <c r="C15" s="42">
        <v>0</v>
      </c>
      <c r="D15" s="42">
        <v>54486</v>
      </c>
      <c r="E15" s="42">
        <f t="shared" si="0"/>
        <v>54486</v>
      </c>
      <c r="F15" s="42">
        <f t="shared" si="1"/>
        <v>2090283</v>
      </c>
      <c r="G15" s="45">
        <f t="shared" si="4"/>
        <v>5.4999947004786227E-2</v>
      </c>
      <c r="H15" s="42">
        <v>50</v>
      </c>
      <c r="J15" s="64">
        <v>44927</v>
      </c>
      <c r="L15" s="42">
        <v>0</v>
      </c>
      <c r="M15" s="42">
        <v>54521</v>
      </c>
      <c r="N15" s="42">
        <f t="shared" si="2"/>
        <v>54521</v>
      </c>
      <c r="O15" s="42">
        <f t="shared" si="3"/>
        <v>109042</v>
      </c>
      <c r="Q15" s="69"/>
    </row>
    <row r="16" spans="1:17" ht="15.75" hidden="1" x14ac:dyDescent="0.25">
      <c r="A16" s="64">
        <v>44958</v>
      </c>
      <c r="B16" s="42">
        <v>1580480</v>
      </c>
      <c r="C16" s="42">
        <v>0</v>
      </c>
      <c r="D16" s="42">
        <v>47041</v>
      </c>
      <c r="E16" s="42">
        <f t="shared" si="0"/>
        <v>47041</v>
      </c>
      <c r="F16" s="42">
        <f t="shared" si="1"/>
        <v>1674562</v>
      </c>
      <c r="G16" s="45">
        <f t="shared" si="4"/>
        <v>5.9527485320915167E-2</v>
      </c>
      <c r="H16" s="42">
        <v>0</v>
      </c>
      <c r="J16" s="64">
        <v>44958</v>
      </c>
      <c r="L16" s="42">
        <v>0</v>
      </c>
      <c r="M16" s="42">
        <v>47749</v>
      </c>
      <c r="N16" s="42">
        <f t="shared" si="2"/>
        <v>47749</v>
      </c>
      <c r="O16" s="42">
        <f t="shared" si="3"/>
        <v>95498</v>
      </c>
      <c r="Q16" s="69"/>
    </row>
    <row r="17" spans="1:17" ht="15.75" hidden="1" x14ac:dyDescent="0.25">
      <c r="A17" s="64">
        <v>44986</v>
      </c>
      <c r="B17" s="42">
        <v>1911460</v>
      </c>
      <c r="C17" s="42">
        <v>0</v>
      </c>
      <c r="D17" s="42">
        <v>60342</v>
      </c>
      <c r="E17" s="42">
        <f t="shared" si="0"/>
        <v>60342</v>
      </c>
      <c r="F17" s="42">
        <f t="shared" si="1"/>
        <v>2032144</v>
      </c>
      <c r="G17" s="45">
        <f t="shared" si="4"/>
        <v>6.313707846358281E-2</v>
      </c>
      <c r="H17" s="42">
        <v>50</v>
      </c>
      <c r="J17" s="64">
        <v>44986</v>
      </c>
      <c r="L17" s="42">
        <v>0</v>
      </c>
      <c r="M17" s="42">
        <v>60497</v>
      </c>
      <c r="N17" s="42">
        <f t="shared" si="2"/>
        <v>60497</v>
      </c>
      <c r="O17" s="42">
        <f t="shared" si="3"/>
        <v>120994</v>
      </c>
      <c r="Q17" s="69"/>
    </row>
    <row r="18" spans="1:17" ht="15.75" hidden="1" x14ac:dyDescent="0.25"/>
    <row r="19" spans="1:17" ht="16.5" hidden="1" thickBot="1" x14ac:dyDescent="0.3">
      <c r="A19" s="63"/>
      <c r="B19" s="62">
        <f>SUM(B6:B18)</f>
        <v>13907250</v>
      </c>
      <c r="C19" s="62">
        <f t="shared" ref="C19:F19" si="5">SUM(C6:C18)</f>
        <v>0</v>
      </c>
      <c r="D19" s="62">
        <f t="shared" si="5"/>
        <v>414656</v>
      </c>
      <c r="E19" s="62">
        <f t="shared" si="5"/>
        <v>414656</v>
      </c>
      <c r="F19" s="62">
        <f t="shared" si="5"/>
        <v>14736562</v>
      </c>
      <c r="H19" s="62">
        <f t="shared" ref="H19" si="6">SUM(H6:H18)</f>
        <v>500</v>
      </c>
      <c r="J19" s="63"/>
      <c r="K19" s="62">
        <f>SUM(K6:K18)</f>
        <v>0</v>
      </c>
      <c r="L19" s="62">
        <f t="shared" ref="L19:O19" si="7">SUM(L6:L18)</f>
        <v>0</v>
      </c>
      <c r="M19" s="62">
        <f t="shared" si="7"/>
        <v>417297</v>
      </c>
      <c r="N19" s="62">
        <f t="shared" si="7"/>
        <v>417297</v>
      </c>
      <c r="O19" s="62">
        <f t="shared" si="7"/>
        <v>834594</v>
      </c>
    </row>
    <row r="20" spans="1:17" ht="16.5" hidden="1" thickTop="1" x14ac:dyDescent="0.25">
      <c r="B20" s="42">
        <f>+B19/100000</f>
        <v>139.07249999999999</v>
      </c>
    </row>
    <row r="21" spans="1:17" ht="15.75" hidden="1" x14ac:dyDescent="0.25">
      <c r="B21" s="42" t="s">
        <v>78</v>
      </c>
      <c r="C21" s="42" t="s">
        <v>79</v>
      </c>
      <c r="D21" s="42" t="s">
        <v>80</v>
      </c>
      <c r="E21" s="42" t="s">
        <v>88</v>
      </c>
      <c r="F21" s="42" t="s">
        <v>81</v>
      </c>
      <c r="J21" s="65"/>
      <c r="K21" s="65"/>
      <c r="L21" s="71"/>
      <c r="M21" s="71"/>
      <c r="N21" s="71"/>
      <c r="O21" s="65"/>
    </row>
    <row r="22" spans="1:17" ht="15.75" hidden="1" x14ac:dyDescent="0.25">
      <c r="J22" s="27"/>
      <c r="K22" s="58"/>
      <c r="L22" s="58"/>
      <c r="M22" s="58"/>
      <c r="N22" s="58"/>
      <c r="O22" s="58"/>
    </row>
    <row r="23" spans="1:17" ht="15.75" hidden="1" x14ac:dyDescent="0.25">
      <c r="A23" s="64">
        <v>44652</v>
      </c>
      <c r="B23" s="42">
        <v>4</v>
      </c>
      <c r="C23" s="42">
        <f>+L6+M6+N6</f>
        <v>0</v>
      </c>
      <c r="D23" s="42">
        <f>+C6+D6+E6</f>
        <v>0</v>
      </c>
      <c r="F23" s="42">
        <f>+B23+C23-D23-E23</f>
        <v>4</v>
      </c>
      <c r="J23" s="66"/>
      <c r="K23" s="67"/>
      <c r="L23" s="67"/>
      <c r="M23" s="67"/>
      <c r="N23" s="67"/>
      <c r="O23" s="67"/>
    </row>
    <row r="24" spans="1:17" ht="15.75" hidden="1" x14ac:dyDescent="0.25">
      <c r="A24" s="64">
        <v>44682</v>
      </c>
      <c r="B24" s="42">
        <f>+F23</f>
        <v>4</v>
      </c>
      <c r="C24" s="42">
        <f t="shared" ref="C24:C34" si="8">+L7+M7+N7</f>
        <v>0</v>
      </c>
      <c r="D24" s="42">
        <f t="shared" ref="D24:D34" si="9">+C7+D7+E7</f>
        <v>0</v>
      </c>
      <c r="F24" s="42">
        <f t="shared" ref="F24:F38" si="10">+B24+C24-D24-E24</f>
        <v>4</v>
      </c>
      <c r="J24" s="27"/>
      <c r="K24" s="58"/>
      <c r="L24" s="58"/>
      <c r="M24" s="58"/>
      <c r="N24" s="58"/>
      <c r="O24" s="58"/>
    </row>
    <row r="25" spans="1:17" ht="15.75" hidden="1" x14ac:dyDescent="0.25">
      <c r="A25" s="64">
        <v>44713</v>
      </c>
      <c r="B25" s="42">
        <f t="shared" ref="B25:B38" si="11">+F24</f>
        <v>4</v>
      </c>
      <c r="C25" s="42">
        <f t="shared" si="8"/>
        <v>0</v>
      </c>
      <c r="D25" s="42">
        <f t="shared" si="9"/>
        <v>0</v>
      </c>
      <c r="F25" s="42">
        <f t="shared" si="10"/>
        <v>4</v>
      </c>
      <c r="J25" s="68"/>
      <c r="K25" s="58"/>
      <c r="L25" s="58"/>
      <c r="M25" s="58"/>
      <c r="N25" s="58"/>
      <c r="O25" s="58"/>
    </row>
    <row r="26" spans="1:17" ht="15.75" hidden="1" x14ac:dyDescent="0.25">
      <c r="A26" s="64">
        <v>44743</v>
      </c>
      <c r="B26" s="42">
        <f t="shared" si="11"/>
        <v>4</v>
      </c>
      <c r="C26" s="42">
        <f t="shared" si="8"/>
        <v>67258</v>
      </c>
      <c r="D26" s="42">
        <f t="shared" si="9"/>
        <v>50244</v>
      </c>
      <c r="F26" s="42">
        <f t="shared" si="10"/>
        <v>17018</v>
      </c>
      <c r="J26" s="68"/>
      <c r="K26" s="58"/>
      <c r="L26" s="58"/>
      <c r="M26" s="58"/>
      <c r="N26" s="58"/>
      <c r="O26" s="58"/>
    </row>
    <row r="27" spans="1:17" ht="15.75" hidden="1" x14ac:dyDescent="0.25">
      <c r="A27" s="64">
        <v>44774</v>
      </c>
      <c r="B27" s="42">
        <f t="shared" si="11"/>
        <v>17018</v>
      </c>
      <c r="C27" s="42">
        <f t="shared" si="8"/>
        <v>84600</v>
      </c>
      <c r="D27" s="42">
        <f t="shared" si="9"/>
        <v>91590</v>
      </c>
      <c r="F27" s="42">
        <f t="shared" si="10"/>
        <v>10028</v>
      </c>
      <c r="J27" s="68"/>
      <c r="K27" s="58"/>
      <c r="L27" s="58"/>
      <c r="M27" s="58"/>
      <c r="N27" s="58"/>
      <c r="O27" s="58"/>
    </row>
    <row r="28" spans="1:17" ht="15.75" hidden="1" x14ac:dyDescent="0.25">
      <c r="A28" s="64">
        <v>44805</v>
      </c>
      <c r="B28" s="42">
        <f t="shared" si="11"/>
        <v>10028</v>
      </c>
      <c r="C28" s="42">
        <f t="shared" si="8"/>
        <v>80622</v>
      </c>
      <c r="D28" s="42">
        <f t="shared" si="9"/>
        <v>83672</v>
      </c>
      <c r="F28" s="42">
        <f t="shared" si="10"/>
        <v>6978</v>
      </c>
      <c r="J28" s="68"/>
      <c r="K28" s="58"/>
      <c r="L28" s="58"/>
      <c r="M28" s="58"/>
      <c r="N28" s="58"/>
      <c r="O28" s="58"/>
    </row>
    <row r="29" spans="1:17" ht="15.75" hidden="1" x14ac:dyDescent="0.25">
      <c r="A29" s="64">
        <v>44835</v>
      </c>
      <c r="B29" s="42">
        <f t="shared" si="11"/>
        <v>6978</v>
      </c>
      <c r="C29" s="42">
        <f t="shared" si="8"/>
        <v>130560</v>
      </c>
      <c r="D29" s="42">
        <f t="shared" si="9"/>
        <v>133312</v>
      </c>
      <c r="F29" s="42">
        <f t="shared" si="10"/>
        <v>4226</v>
      </c>
      <c r="J29" s="68"/>
      <c r="K29" s="58"/>
      <c r="L29" s="58"/>
      <c r="M29" s="58"/>
      <c r="N29" s="58"/>
      <c r="O29" s="58"/>
    </row>
    <row r="30" spans="1:17" ht="15.75" hidden="1" x14ac:dyDescent="0.25">
      <c r="A30" s="64">
        <v>44866</v>
      </c>
      <c r="B30" s="42">
        <f t="shared" si="11"/>
        <v>4226</v>
      </c>
      <c r="C30" s="42">
        <f t="shared" si="8"/>
        <v>70958</v>
      </c>
      <c r="D30" s="42">
        <f t="shared" si="9"/>
        <v>72600</v>
      </c>
      <c r="F30" s="42">
        <f t="shared" si="10"/>
        <v>2584</v>
      </c>
      <c r="J30" s="68"/>
      <c r="K30" s="58"/>
      <c r="L30" s="58"/>
      <c r="M30" s="58"/>
      <c r="N30" s="58"/>
      <c r="O30" s="58"/>
    </row>
    <row r="31" spans="1:17" ht="15.75" hidden="1" x14ac:dyDescent="0.25">
      <c r="A31" s="64">
        <v>44896</v>
      </c>
      <c r="B31" s="42">
        <f t="shared" si="11"/>
        <v>2584</v>
      </c>
      <c r="C31" s="42">
        <f t="shared" si="8"/>
        <v>75062</v>
      </c>
      <c r="D31" s="42">
        <f t="shared" si="9"/>
        <v>74156</v>
      </c>
      <c r="F31" s="42">
        <f t="shared" si="10"/>
        <v>3490</v>
      </c>
      <c r="J31" s="68"/>
      <c r="K31" s="58"/>
      <c r="L31" s="58"/>
      <c r="M31" s="58"/>
      <c r="N31" s="58"/>
      <c r="O31" s="58"/>
    </row>
    <row r="32" spans="1:17" ht="15.75" hidden="1" x14ac:dyDescent="0.25">
      <c r="A32" s="64">
        <v>44927</v>
      </c>
      <c r="B32" s="42">
        <f t="shared" si="11"/>
        <v>3490</v>
      </c>
      <c r="C32" s="42">
        <f t="shared" si="8"/>
        <v>109042</v>
      </c>
      <c r="D32" s="42">
        <f t="shared" si="9"/>
        <v>108972</v>
      </c>
      <c r="F32" s="42">
        <f t="shared" si="10"/>
        <v>3560</v>
      </c>
      <c r="J32" s="68"/>
      <c r="K32" s="58"/>
      <c r="L32" s="58"/>
      <c r="M32" s="58"/>
      <c r="N32" s="58"/>
      <c r="O32" s="58"/>
    </row>
    <row r="33" spans="1:17" ht="15.75" hidden="1" x14ac:dyDescent="0.25">
      <c r="A33" s="64">
        <v>44958</v>
      </c>
      <c r="B33" s="42">
        <f t="shared" si="11"/>
        <v>3560</v>
      </c>
      <c r="C33" s="42">
        <f t="shared" si="8"/>
        <v>95498</v>
      </c>
      <c r="D33" s="42">
        <f t="shared" si="9"/>
        <v>94082</v>
      </c>
      <c r="F33" s="42">
        <f t="shared" si="10"/>
        <v>4976</v>
      </c>
      <c r="J33" s="68"/>
      <c r="K33" s="58"/>
      <c r="L33" s="58"/>
      <c r="M33" s="58"/>
      <c r="N33" s="58"/>
      <c r="O33" s="58"/>
    </row>
    <row r="34" spans="1:17" ht="15.75" hidden="1" x14ac:dyDescent="0.25">
      <c r="A34" s="64">
        <v>44986</v>
      </c>
      <c r="B34" s="42">
        <f t="shared" si="11"/>
        <v>4976</v>
      </c>
      <c r="C34" s="42">
        <f t="shared" si="8"/>
        <v>120994</v>
      </c>
      <c r="D34" s="42">
        <f t="shared" si="9"/>
        <v>120684</v>
      </c>
      <c r="F34" s="42">
        <f t="shared" si="10"/>
        <v>5286</v>
      </c>
      <c r="J34" s="68"/>
      <c r="K34" s="58"/>
      <c r="L34" s="58"/>
      <c r="M34" s="58"/>
      <c r="N34" s="58"/>
      <c r="O34" s="58"/>
    </row>
    <row r="35" spans="1:17" ht="15.75" hidden="1" x14ac:dyDescent="0.25">
      <c r="A35" s="64">
        <v>44652</v>
      </c>
      <c r="B35" s="42">
        <f t="shared" si="11"/>
        <v>5286</v>
      </c>
      <c r="C35" s="42">
        <f>45808*2</f>
        <v>91616</v>
      </c>
      <c r="D35" s="42">
        <f>36227*2</f>
        <v>72454</v>
      </c>
      <c r="F35" s="42">
        <f t="shared" si="10"/>
        <v>24448</v>
      </c>
      <c r="J35" s="68"/>
      <c r="K35" s="58"/>
      <c r="L35" s="58"/>
      <c r="M35" s="58"/>
      <c r="N35" s="58"/>
      <c r="O35" s="58"/>
    </row>
    <row r="36" spans="1:17" ht="15.75" hidden="1" x14ac:dyDescent="0.25">
      <c r="A36" s="64">
        <v>44682</v>
      </c>
      <c r="B36" s="42">
        <f t="shared" si="11"/>
        <v>24448</v>
      </c>
      <c r="C36" s="42">
        <f>81019*2</f>
        <v>162038</v>
      </c>
      <c r="D36" s="42">
        <f>84207*2</f>
        <v>168414</v>
      </c>
      <c r="F36" s="42">
        <f t="shared" si="10"/>
        <v>18072</v>
      </c>
    </row>
    <row r="37" spans="1:17" ht="15.75" hidden="1" x14ac:dyDescent="0.25">
      <c r="A37" s="64">
        <v>44713</v>
      </c>
      <c r="B37" s="42">
        <f t="shared" si="11"/>
        <v>18072</v>
      </c>
      <c r="C37" s="42">
        <f>60574*2</f>
        <v>121148</v>
      </c>
      <c r="D37" s="42">
        <f>63096*2</f>
        <v>126192</v>
      </c>
      <c r="F37" s="42">
        <f t="shared" si="10"/>
        <v>13028</v>
      </c>
    </row>
    <row r="38" spans="1:17" ht="15.75" hidden="1" x14ac:dyDescent="0.25">
      <c r="A38" s="64">
        <v>44743</v>
      </c>
      <c r="B38" s="42">
        <f t="shared" si="11"/>
        <v>13028</v>
      </c>
      <c r="C38" s="42">
        <f>43093*2</f>
        <v>86186</v>
      </c>
      <c r="D38" s="42">
        <f>38082*2</f>
        <v>76164</v>
      </c>
      <c r="F38" s="42">
        <f t="shared" si="10"/>
        <v>23050</v>
      </c>
      <c r="H38" s="42">
        <f>11525*2</f>
        <v>23050</v>
      </c>
    </row>
    <row r="39" spans="1:17" ht="15.75" hidden="1" x14ac:dyDescent="0.25">
      <c r="H39" s="42">
        <f>+F38-H38</f>
        <v>0</v>
      </c>
    </row>
    <row r="40" spans="1:17" ht="15.75" hidden="1" x14ac:dyDescent="0.25"/>
    <row r="42" spans="1:17" ht="15.75" x14ac:dyDescent="0.25">
      <c r="A42" s="83" t="s">
        <v>658</v>
      </c>
      <c r="B42" s="83"/>
      <c r="C42" s="83"/>
      <c r="D42" s="83"/>
      <c r="E42" s="83"/>
      <c r="F42" s="83"/>
      <c r="H42" s="3"/>
      <c r="J42" s="83" t="s">
        <v>659</v>
      </c>
      <c r="K42" s="83"/>
      <c r="L42" s="83"/>
      <c r="M42" s="83"/>
      <c r="N42" s="83"/>
      <c r="O42" s="83"/>
    </row>
    <row r="44" spans="1:17" ht="16.5" thickBot="1" x14ac:dyDescent="0.3">
      <c r="A44" s="61" t="s">
        <v>60</v>
      </c>
      <c r="B44" s="54" t="s">
        <v>61</v>
      </c>
      <c r="C44" s="54" t="s">
        <v>62</v>
      </c>
      <c r="D44" s="54" t="s">
        <v>63</v>
      </c>
      <c r="E44" s="54" t="s">
        <v>64</v>
      </c>
      <c r="F44" s="54" t="s">
        <v>43</v>
      </c>
      <c r="H44" s="54" t="s">
        <v>65</v>
      </c>
      <c r="J44" s="61" t="s">
        <v>60</v>
      </c>
      <c r="K44" s="54" t="s">
        <v>61</v>
      </c>
      <c r="L44" s="54" t="s">
        <v>62</v>
      </c>
      <c r="M44" s="54" t="s">
        <v>63</v>
      </c>
      <c r="N44" s="54" t="s">
        <v>64</v>
      </c>
      <c r="O44" s="54" t="s">
        <v>43</v>
      </c>
    </row>
    <row r="46" spans="1:17" ht="15.75" x14ac:dyDescent="0.25">
      <c r="A46" s="64">
        <v>45017</v>
      </c>
      <c r="E46" s="42">
        <f>D46</f>
        <v>0</v>
      </c>
      <c r="F46" s="42">
        <f>SUM(B46:E46)</f>
        <v>0</v>
      </c>
      <c r="G46" s="45" t="e">
        <f>(C46+D46+E46)/B46</f>
        <v>#DIV/0!</v>
      </c>
      <c r="H46" s="42">
        <v>200</v>
      </c>
      <c r="J46" s="64">
        <f>+A46</f>
        <v>45017</v>
      </c>
      <c r="N46" s="42">
        <f>M46</f>
        <v>0</v>
      </c>
      <c r="O46" s="42">
        <f>SUM(K46:N46)</f>
        <v>0</v>
      </c>
      <c r="Q46" s="69"/>
    </row>
    <row r="47" spans="1:17" ht="15.75" x14ac:dyDescent="0.25">
      <c r="A47" s="64">
        <v>45047</v>
      </c>
      <c r="E47" s="42">
        <f t="shared" ref="E47:E57" si="12">D47</f>
        <v>0</v>
      </c>
      <c r="F47" s="42">
        <f t="shared" ref="F47:F57" si="13">SUM(B47:E47)</f>
        <v>0</v>
      </c>
      <c r="G47" s="45" t="e">
        <f>(C47+D47+E47)/B47</f>
        <v>#DIV/0!</v>
      </c>
      <c r="H47" s="42">
        <v>1200</v>
      </c>
      <c r="J47" s="64">
        <f t="shared" ref="J47:J57" si="14">+A47</f>
        <v>45047</v>
      </c>
      <c r="N47" s="42">
        <f t="shared" ref="N47:N57" si="15">M47</f>
        <v>0</v>
      </c>
      <c r="O47" s="42">
        <f t="shared" ref="O47:O57" si="16">SUM(K47:N47)</f>
        <v>0</v>
      </c>
      <c r="Q47" s="69"/>
    </row>
    <row r="48" spans="1:17" ht="15.75" x14ac:dyDescent="0.25">
      <c r="A48" s="64">
        <v>45078</v>
      </c>
      <c r="E48" s="42">
        <f t="shared" si="12"/>
        <v>0</v>
      </c>
      <c r="F48" s="42">
        <f t="shared" si="13"/>
        <v>0</v>
      </c>
      <c r="G48" s="45" t="e">
        <f t="shared" ref="G48:G57" si="17">(C48+D48+E48)/B48</f>
        <v>#DIV/0!</v>
      </c>
      <c r="H48" s="42">
        <v>200</v>
      </c>
      <c r="J48" s="64">
        <f t="shared" si="14"/>
        <v>45078</v>
      </c>
      <c r="N48" s="42">
        <f t="shared" si="15"/>
        <v>0</v>
      </c>
      <c r="O48" s="42">
        <f t="shared" si="16"/>
        <v>0</v>
      </c>
      <c r="Q48" s="69"/>
    </row>
    <row r="49" spans="1:17" ht="15.75" x14ac:dyDescent="0.25">
      <c r="A49" s="64">
        <v>45108</v>
      </c>
      <c r="E49" s="42">
        <f t="shared" si="12"/>
        <v>0</v>
      </c>
      <c r="F49" s="42">
        <f t="shared" si="13"/>
        <v>0</v>
      </c>
      <c r="G49" s="45" t="e">
        <f t="shared" si="17"/>
        <v>#DIV/0!</v>
      </c>
      <c r="H49" s="42">
        <v>100</v>
      </c>
      <c r="J49" s="64">
        <f t="shared" si="14"/>
        <v>45108</v>
      </c>
      <c r="N49" s="42">
        <f t="shared" si="15"/>
        <v>0</v>
      </c>
      <c r="O49" s="42">
        <f t="shared" si="16"/>
        <v>0</v>
      </c>
      <c r="Q49" s="69"/>
    </row>
    <row r="50" spans="1:17" ht="15.75" x14ac:dyDescent="0.25">
      <c r="A50" s="64">
        <v>45139</v>
      </c>
      <c r="E50" s="42">
        <f t="shared" si="12"/>
        <v>0</v>
      </c>
      <c r="F50" s="42">
        <f t="shared" si="13"/>
        <v>0</v>
      </c>
      <c r="G50" s="45" t="e">
        <f t="shared" si="17"/>
        <v>#DIV/0!</v>
      </c>
      <c r="H50" s="42">
        <v>1500</v>
      </c>
      <c r="J50" s="64">
        <f t="shared" si="14"/>
        <v>45139</v>
      </c>
      <c r="N50" s="42">
        <f t="shared" si="15"/>
        <v>0</v>
      </c>
      <c r="O50" s="42">
        <f t="shared" si="16"/>
        <v>0</v>
      </c>
      <c r="Q50" s="69"/>
    </row>
    <row r="51" spans="1:17" ht="15.75" x14ac:dyDescent="0.25">
      <c r="A51" s="64">
        <v>45170</v>
      </c>
      <c r="E51" s="42">
        <f t="shared" si="12"/>
        <v>0</v>
      </c>
      <c r="F51" s="42">
        <f t="shared" si="13"/>
        <v>0</v>
      </c>
      <c r="G51" s="45" t="e">
        <f t="shared" si="17"/>
        <v>#DIV/0!</v>
      </c>
      <c r="H51" s="42">
        <v>0</v>
      </c>
      <c r="J51" s="64">
        <f t="shared" si="14"/>
        <v>45170</v>
      </c>
      <c r="N51" s="42">
        <f t="shared" si="15"/>
        <v>0</v>
      </c>
      <c r="O51" s="42">
        <f t="shared" si="16"/>
        <v>0</v>
      </c>
      <c r="Q51" s="69"/>
    </row>
    <row r="52" spans="1:17" ht="15.75" x14ac:dyDescent="0.25">
      <c r="A52" s="64">
        <v>45200</v>
      </c>
      <c r="E52" s="42">
        <f t="shared" si="12"/>
        <v>0</v>
      </c>
      <c r="F52" s="42">
        <f t="shared" si="13"/>
        <v>0</v>
      </c>
      <c r="G52" s="45" t="e">
        <f t="shared" si="17"/>
        <v>#DIV/0!</v>
      </c>
      <c r="H52" s="42">
        <v>0</v>
      </c>
      <c r="J52" s="64">
        <f t="shared" si="14"/>
        <v>45200</v>
      </c>
      <c r="N52" s="42">
        <f t="shared" si="15"/>
        <v>0</v>
      </c>
      <c r="O52" s="42">
        <f t="shared" si="16"/>
        <v>0</v>
      </c>
      <c r="Q52" s="69"/>
    </row>
    <row r="53" spans="1:17" ht="15.75" x14ac:dyDescent="0.25">
      <c r="A53" s="64">
        <v>45231</v>
      </c>
      <c r="E53" s="42">
        <f t="shared" si="12"/>
        <v>0</v>
      </c>
      <c r="F53" s="42">
        <f t="shared" si="13"/>
        <v>0</v>
      </c>
      <c r="G53" s="45" t="e">
        <f t="shared" si="17"/>
        <v>#DIV/0!</v>
      </c>
      <c r="H53" s="42">
        <v>150</v>
      </c>
      <c r="J53" s="64">
        <f t="shared" si="14"/>
        <v>45231</v>
      </c>
      <c r="N53" s="42">
        <f t="shared" si="15"/>
        <v>0</v>
      </c>
      <c r="O53" s="42">
        <f t="shared" si="16"/>
        <v>0</v>
      </c>
      <c r="Q53" s="69"/>
    </row>
    <row r="54" spans="1:17" ht="15.75" x14ac:dyDescent="0.25">
      <c r="A54" s="64">
        <v>45261</v>
      </c>
      <c r="E54" s="42">
        <f t="shared" si="12"/>
        <v>0</v>
      </c>
      <c r="F54" s="42">
        <f t="shared" si="13"/>
        <v>0</v>
      </c>
      <c r="G54" s="45" t="e">
        <f t="shared" si="17"/>
        <v>#DIV/0!</v>
      </c>
      <c r="H54" s="42">
        <v>250</v>
      </c>
      <c r="J54" s="64">
        <f t="shared" si="14"/>
        <v>45261</v>
      </c>
      <c r="N54" s="42">
        <f t="shared" si="15"/>
        <v>0</v>
      </c>
      <c r="O54" s="42">
        <f t="shared" si="16"/>
        <v>0</v>
      </c>
      <c r="Q54" s="69"/>
    </row>
    <row r="55" spans="1:17" ht="15.75" x14ac:dyDescent="0.25">
      <c r="A55" s="64">
        <v>45292</v>
      </c>
      <c r="E55" s="42">
        <f t="shared" si="12"/>
        <v>0</v>
      </c>
      <c r="F55" s="42">
        <f t="shared" si="13"/>
        <v>0</v>
      </c>
      <c r="G55" s="45" t="e">
        <f t="shared" si="17"/>
        <v>#DIV/0!</v>
      </c>
      <c r="H55" s="42">
        <v>0</v>
      </c>
      <c r="J55" s="64">
        <f t="shared" si="14"/>
        <v>45292</v>
      </c>
      <c r="N55" s="42">
        <f t="shared" si="15"/>
        <v>0</v>
      </c>
      <c r="O55" s="42">
        <f t="shared" si="16"/>
        <v>0</v>
      </c>
      <c r="Q55" s="69"/>
    </row>
    <row r="56" spans="1:17" ht="15.75" x14ac:dyDescent="0.25">
      <c r="A56" s="64">
        <v>45323</v>
      </c>
      <c r="E56" s="42">
        <f t="shared" si="12"/>
        <v>0</v>
      </c>
      <c r="F56" s="42">
        <f t="shared" si="13"/>
        <v>0</v>
      </c>
      <c r="G56" s="45" t="e">
        <f t="shared" si="17"/>
        <v>#DIV/0!</v>
      </c>
      <c r="H56" s="42">
        <v>0</v>
      </c>
      <c r="J56" s="64">
        <f t="shared" si="14"/>
        <v>45323</v>
      </c>
      <c r="N56" s="42">
        <f t="shared" si="15"/>
        <v>0</v>
      </c>
      <c r="O56" s="42">
        <f t="shared" si="16"/>
        <v>0</v>
      </c>
      <c r="Q56" s="69"/>
    </row>
    <row r="57" spans="1:17" ht="15.75" x14ac:dyDescent="0.25">
      <c r="A57" s="64">
        <v>45352</v>
      </c>
      <c r="E57" s="42">
        <f t="shared" si="12"/>
        <v>0</v>
      </c>
      <c r="F57" s="42">
        <f t="shared" si="13"/>
        <v>0</v>
      </c>
      <c r="G57" s="45" t="e">
        <f t="shared" si="17"/>
        <v>#DIV/0!</v>
      </c>
      <c r="H57" s="42">
        <v>0</v>
      </c>
      <c r="J57" s="64">
        <f t="shared" si="14"/>
        <v>45352</v>
      </c>
      <c r="N57" s="42">
        <f t="shared" si="15"/>
        <v>0</v>
      </c>
      <c r="O57" s="42">
        <f t="shared" si="16"/>
        <v>0</v>
      </c>
      <c r="Q57" s="69"/>
    </row>
    <row r="59" spans="1:17" ht="16.5" thickBot="1" x14ac:dyDescent="0.3">
      <c r="A59" s="63"/>
      <c r="B59" s="62">
        <f>SUM(B46:B58)</f>
        <v>0</v>
      </c>
      <c r="C59" s="62">
        <f t="shared" ref="C59:F59" si="18">SUM(C46:C58)</f>
        <v>0</v>
      </c>
      <c r="D59" s="62">
        <f t="shared" si="18"/>
        <v>0</v>
      </c>
      <c r="E59" s="62">
        <f t="shared" si="18"/>
        <v>0</v>
      </c>
      <c r="F59" s="62">
        <f t="shared" si="18"/>
        <v>0</v>
      </c>
      <c r="H59" s="62">
        <f t="shared" ref="H59" si="19">SUM(H46:H58)</f>
        <v>3600</v>
      </c>
      <c r="J59" s="63"/>
      <c r="K59" s="62">
        <f>SUM(K46:K58)</f>
        <v>0</v>
      </c>
      <c r="L59" s="62">
        <f t="shared" ref="L59:O59" si="20">SUM(L46:L58)</f>
        <v>0</v>
      </c>
      <c r="M59" s="62">
        <f t="shared" si="20"/>
        <v>0</v>
      </c>
      <c r="N59" s="62">
        <f t="shared" si="20"/>
        <v>0</v>
      </c>
      <c r="O59" s="62">
        <f t="shared" si="20"/>
        <v>0</v>
      </c>
    </row>
    <row r="60" spans="1:17" ht="16.5" thickTop="1" x14ac:dyDescent="0.25">
      <c r="B60" s="42">
        <f>+B59/100000</f>
        <v>0</v>
      </c>
    </row>
  </sheetData>
  <mergeCells count="4">
    <mergeCell ref="A2:F2"/>
    <mergeCell ref="J2:O2"/>
    <mergeCell ref="A42:F42"/>
    <mergeCell ref="J42:O42"/>
  </mergeCells>
  <pageMargins left="0.7" right="0.7" top="0.75" bottom="0.75" header="0.3" footer="0.3"/>
  <pageSetup paperSize="9" scale="4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7"/>
  <sheetViews>
    <sheetView view="pageBreakPreview" topLeftCell="A459" zoomScaleNormal="100" zoomScaleSheetLayoutView="100" workbookViewId="0">
      <selection activeCell="E496" sqref="E496"/>
    </sheetView>
  </sheetViews>
  <sheetFormatPr defaultColWidth="9.1796875" defaultRowHeight="15.5" x14ac:dyDescent="0.35"/>
  <cols>
    <col min="1" max="1" width="10.7265625" style="49" bestFit="1" customWidth="1"/>
    <col min="2" max="2" width="20" style="49" customWidth="1"/>
    <col min="3" max="3" width="19.54296875" style="49" customWidth="1"/>
    <col min="4" max="4" width="11" style="49" bestFit="1" customWidth="1"/>
    <col min="5" max="5" width="16.453125" style="50" bestFit="1" customWidth="1"/>
    <col min="6" max="7" width="12.7265625" style="50" bestFit="1" customWidth="1"/>
    <col min="8" max="8" width="15.7265625" style="50" bestFit="1" customWidth="1"/>
    <col min="9" max="16384" width="9.1796875" style="49"/>
  </cols>
  <sheetData>
    <row r="2" spans="1:8" ht="15.75" x14ac:dyDescent="0.25">
      <c r="A2" s="85" t="s">
        <v>653</v>
      </c>
      <c r="B2" s="85"/>
      <c r="C2" s="85"/>
      <c r="D2" s="85"/>
      <c r="E2" s="85"/>
      <c r="F2" s="85"/>
      <c r="G2" s="85"/>
      <c r="H2" s="85"/>
    </row>
    <row r="4" spans="1:8" ht="16.5" thickBot="1" x14ac:dyDescent="0.3">
      <c r="A4" s="51" t="s">
        <v>66</v>
      </c>
      <c r="B4" s="51" t="s">
        <v>33</v>
      </c>
      <c r="C4" s="51" t="s">
        <v>67</v>
      </c>
      <c r="D4" s="51" t="s">
        <v>68</v>
      </c>
      <c r="E4" s="52" t="s">
        <v>61</v>
      </c>
      <c r="F4" s="52" t="s">
        <v>63</v>
      </c>
      <c r="G4" s="52" t="s">
        <v>89</v>
      </c>
      <c r="H4" s="52" t="s">
        <v>43</v>
      </c>
    </row>
    <row r="6" spans="1:8" ht="15.75" x14ac:dyDescent="0.25">
      <c r="A6" s="72" t="s">
        <v>126</v>
      </c>
      <c r="B6" s="72" t="s">
        <v>91</v>
      </c>
      <c r="C6" s="72" t="s">
        <v>90</v>
      </c>
      <c r="D6" s="72" t="s">
        <v>92</v>
      </c>
      <c r="E6" s="50">
        <v>12994.58</v>
      </c>
      <c r="F6" s="50">
        <v>324.86</v>
      </c>
      <c r="G6" s="50">
        <f>+F6</f>
        <v>324.86</v>
      </c>
      <c r="H6" s="50">
        <f t="shared" ref="H6:H69" si="0">SUM(E6:G6)</f>
        <v>13644.300000000001</v>
      </c>
    </row>
    <row r="7" spans="1:8" ht="15.75" x14ac:dyDescent="0.25">
      <c r="A7" s="72" t="s">
        <v>127</v>
      </c>
      <c r="B7" s="72" t="s">
        <v>91</v>
      </c>
      <c r="C7" s="72" t="s">
        <v>90</v>
      </c>
      <c r="D7" s="72" t="s">
        <v>93</v>
      </c>
      <c r="E7" s="50">
        <v>7937.2</v>
      </c>
      <c r="F7" s="50">
        <v>476.23</v>
      </c>
      <c r="G7" s="50">
        <f t="shared" ref="G7:G56" si="1">+F7</f>
        <v>476.23</v>
      </c>
      <c r="H7" s="50">
        <f t="shared" si="0"/>
        <v>8889.66</v>
      </c>
    </row>
    <row r="8" spans="1:8" ht="15.75" x14ac:dyDescent="0.25">
      <c r="A8" s="72" t="s">
        <v>127</v>
      </c>
      <c r="B8" s="72" t="s">
        <v>91</v>
      </c>
      <c r="C8" s="72" t="s">
        <v>90</v>
      </c>
      <c r="D8" s="72" t="s">
        <v>93</v>
      </c>
      <c r="E8" s="50">
        <v>17442.89</v>
      </c>
      <c r="F8" s="50">
        <v>436.07</v>
      </c>
      <c r="G8" s="50">
        <f t="shared" si="1"/>
        <v>436.07</v>
      </c>
      <c r="H8" s="50">
        <f t="shared" si="0"/>
        <v>18315.03</v>
      </c>
    </row>
    <row r="9" spans="1:8" ht="15.75" x14ac:dyDescent="0.25">
      <c r="A9" s="72" t="s">
        <v>128</v>
      </c>
      <c r="B9" s="72" t="s">
        <v>91</v>
      </c>
      <c r="C9" s="72" t="s">
        <v>90</v>
      </c>
      <c r="D9" s="72" t="s">
        <v>94</v>
      </c>
      <c r="E9" s="50">
        <v>3968.6</v>
      </c>
      <c r="F9" s="50">
        <v>238.12</v>
      </c>
      <c r="G9" s="50">
        <f t="shared" si="1"/>
        <v>238.12</v>
      </c>
      <c r="H9" s="50">
        <f t="shared" si="0"/>
        <v>4444.84</v>
      </c>
    </row>
    <row r="10" spans="1:8" ht="15.75" x14ac:dyDescent="0.25">
      <c r="A10" s="72" t="s">
        <v>128</v>
      </c>
      <c r="B10" s="72" t="s">
        <v>91</v>
      </c>
      <c r="C10" s="72" t="s">
        <v>90</v>
      </c>
      <c r="D10" s="72" t="s">
        <v>94</v>
      </c>
      <c r="E10" s="50">
        <v>13199.92</v>
      </c>
      <c r="F10" s="50">
        <v>330</v>
      </c>
      <c r="G10" s="50">
        <f t="shared" si="1"/>
        <v>330</v>
      </c>
      <c r="H10" s="50">
        <f t="shared" si="0"/>
        <v>13859.92</v>
      </c>
    </row>
    <row r="11" spans="1:8" ht="15.75" x14ac:dyDescent="0.25">
      <c r="A11" s="72" t="s">
        <v>129</v>
      </c>
      <c r="B11" s="72" t="s">
        <v>91</v>
      </c>
      <c r="C11" s="72" t="s">
        <v>90</v>
      </c>
      <c r="D11" s="72" t="s">
        <v>95</v>
      </c>
      <c r="E11" s="50">
        <v>3968.6</v>
      </c>
      <c r="F11" s="50">
        <v>238.12</v>
      </c>
      <c r="G11" s="50">
        <f t="shared" si="1"/>
        <v>238.12</v>
      </c>
      <c r="H11" s="50">
        <f t="shared" si="0"/>
        <v>4444.84</v>
      </c>
    </row>
    <row r="12" spans="1:8" ht="15.75" x14ac:dyDescent="0.25">
      <c r="A12" s="72" t="s">
        <v>129</v>
      </c>
      <c r="B12" s="72" t="s">
        <v>91</v>
      </c>
      <c r="C12" s="72" t="s">
        <v>90</v>
      </c>
      <c r="D12" s="72" t="s">
        <v>95</v>
      </c>
      <c r="E12" s="50">
        <v>16227.23</v>
      </c>
      <c r="F12" s="50">
        <v>405.68</v>
      </c>
      <c r="G12" s="50">
        <f t="shared" si="1"/>
        <v>405.68</v>
      </c>
      <c r="H12" s="50">
        <f t="shared" si="0"/>
        <v>17038.59</v>
      </c>
    </row>
    <row r="13" spans="1:8" ht="15.75" x14ac:dyDescent="0.25">
      <c r="A13" s="72" t="s">
        <v>130</v>
      </c>
      <c r="B13" s="72" t="s">
        <v>91</v>
      </c>
      <c r="C13" s="72" t="s">
        <v>90</v>
      </c>
      <c r="D13" s="72" t="s">
        <v>96</v>
      </c>
      <c r="E13" s="50">
        <v>6274.16</v>
      </c>
      <c r="F13" s="50">
        <v>376.45</v>
      </c>
      <c r="G13" s="50">
        <f t="shared" si="1"/>
        <v>376.45</v>
      </c>
      <c r="H13" s="50">
        <f t="shared" si="0"/>
        <v>7027.0599999999995</v>
      </c>
    </row>
    <row r="14" spans="1:8" ht="15.75" x14ac:dyDescent="0.25">
      <c r="A14" s="72" t="s">
        <v>130</v>
      </c>
      <c r="B14" s="72" t="s">
        <v>91</v>
      </c>
      <c r="C14" s="72" t="s">
        <v>90</v>
      </c>
      <c r="D14" s="72" t="s">
        <v>96</v>
      </c>
      <c r="E14" s="50">
        <v>33594.410000000003</v>
      </c>
      <c r="F14" s="50">
        <v>839.86</v>
      </c>
      <c r="G14" s="50">
        <f t="shared" si="1"/>
        <v>839.86</v>
      </c>
      <c r="H14" s="50">
        <f t="shared" si="0"/>
        <v>35274.130000000005</v>
      </c>
    </row>
    <row r="15" spans="1:8" ht="15.75" x14ac:dyDescent="0.25">
      <c r="A15" s="72" t="s">
        <v>131</v>
      </c>
      <c r="B15" s="72" t="s">
        <v>91</v>
      </c>
      <c r="C15" s="72" t="s">
        <v>90</v>
      </c>
      <c r="D15" s="72" t="s">
        <v>97</v>
      </c>
      <c r="E15" s="50">
        <v>3968.6</v>
      </c>
      <c r="F15" s="50">
        <v>238.12</v>
      </c>
      <c r="G15" s="50">
        <f t="shared" si="1"/>
        <v>238.12</v>
      </c>
      <c r="H15" s="50">
        <f t="shared" si="0"/>
        <v>4444.84</v>
      </c>
    </row>
    <row r="16" spans="1:8" ht="15.75" x14ac:dyDescent="0.25">
      <c r="A16" s="72" t="s">
        <v>131</v>
      </c>
      <c r="B16" s="72" t="s">
        <v>91</v>
      </c>
      <c r="C16" s="72" t="s">
        <v>90</v>
      </c>
      <c r="D16" s="72" t="s">
        <v>97</v>
      </c>
      <c r="E16" s="50">
        <v>15488.12</v>
      </c>
      <c r="F16" s="50">
        <v>387.2</v>
      </c>
      <c r="G16" s="50">
        <f t="shared" si="1"/>
        <v>387.2</v>
      </c>
      <c r="H16" s="50">
        <f t="shared" si="0"/>
        <v>16262.520000000002</v>
      </c>
    </row>
    <row r="17" spans="1:8" ht="15.75" x14ac:dyDescent="0.25">
      <c r="A17" s="72" t="s">
        <v>132</v>
      </c>
      <c r="B17" s="72" t="s">
        <v>91</v>
      </c>
      <c r="C17" s="72" t="s">
        <v>90</v>
      </c>
      <c r="D17" s="72" t="s">
        <v>98</v>
      </c>
      <c r="E17" s="50">
        <v>2305.56</v>
      </c>
      <c r="F17" s="50">
        <v>138.33000000000001</v>
      </c>
      <c r="G17" s="50">
        <f t="shared" si="1"/>
        <v>138.33000000000001</v>
      </c>
      <c r="H17" s="50">
        <f t="shared" si="0"/>
        <v>2582.2199999999998</v>
      </c>
    </row>
    <row r="18" spans="1:8" ht="15.75" x14ac:dyDescent="0.25">
      <c r="A18" s="72" t="s">
        <v>132</v>
      </c>
      <c r="B18" s="72" t="s">
        <v>91</v>
      </c>
      <c r="C18" s="72" t="s">
        <v>90</v>
      </c>
      <c r="D18" s="72" t="s">
        <v>98</v>
      </c>
      <c r="E18" s="50">
        <v>45417.23</v>
      </c>
      <c r="F18" s="50">
        <v>1135.43</v>
      </c>
      <c r="G18" s="50">
        <f t="shared" si="1"/>
        <v>1135.43</v>
      </c>
      <c r="H18" s="50">
        <f t="shared" si="0"/>
        <v>47688.090000000004</v>
      </c>
    </row>
    <row r="19" spans="1:8" ht="15.75" x14ac:dyDescent="0.25">
      <c r="A19" s="72" t="s">
        <v>133</v>
      </c>
      <c r="B19" s="72" t="s">
        <v>91</v>
      </c>
      <c r="C19" s="72" t="s">
        <v>90</v>
      </c>
      <c r="D19" s="72" t="s">
        <v>99</v>
      </c>
      <c r="E19" s="50">
        <v>3968.6</v>
      </c>
      <c r="F19" s="50">
        <v>238.12</v>
      </c>
      <c r="G19" s="50">
        <f t="shared" si="1"/>
        <v>238.12</v>
      </c>
      <c r="H19" s="50">
        <f t="shared" si="0"/>
        <v>4444.84</v>
      </c>
    </row>
    <row r="20" spans="1:8" ht="15.75" x14ac:dyDescent="0.25">
      <c r="A20" s="72" t="s">
        <v>133</v>
      </c>
      <c r="B20" s="72" t="s">
        <v>91</v>
      </c>
      <c r="C20" s="72" t="s">
        <v>90</v>
      </c>
      <c r="D20" s="72" t="s">
        <v>99</v>
      </c>
      <c r="E20" s="50">
        <v>17102.96</v>
      </c>
      <c r="F20" s="50">
        <v>427.57</v>
      </c>
      <c r="G20" s="50">
        <f t="shared" si="1"/>
        <v>427.57</v>
      </c>
      <c r="H20" s="50">
        <f t="shared" si="0"/>
        <v>17958.099999999999</v>
      </c>
    </row>
    <row r="21" spans="1:8" ht="15.75" x14ac:dyDescent="0.25">
      <c r="A21" s="72" t="s">
        <v>134</v>
      </c>
      <c r="B21" s="72" t="s">
        <v>91</v>
      </c>
      <c r="C21" s="72" t="s">
        <v>90</v>
      </c>
      <c r="D21" s="72" t="s">
        <v>100</v>
      </c>
      <c r="E21" s="50">
        <v>16862.43</v>
      </c>
      <c r="F21" s="50">
        <v>421.56</v>
      </c>
      <c r="G21" s="50">
        <f t="shared" si="1"/>
        <v>421.56</v>
      </c>
      <c r="H21" s="50">
        <f t="shared" si="0"/>
        <v>17705.550000000003</v>
      </c>
    </row>
    <row r="22" spans="1:8" ht="15.75" x14ac:dyDescent="0.25">
      <c r="A22" s="72" t="s">
        <v>135</v>
      </c>
      <c r="B22" s="72" t="s">
        <v>91</v>
      </c>
      <c r="C22" s="72" t="s">
        <v>90</v>
      </c>
      <c r="D22" s="72" t="s">
        <v>101</v>
      </c>
      <c r="E22" s="50">
        <v>3968.6</v>
      </c>
      <c r="F22" s="50">
        <v>238.12</v>
      </c>
      <c r="G22" s="50">
        <f t="shared" si="1"/>
        <v>238.12</v>
      </c>
      <c r="H22" s="50">
        <f t="shared" si="0"/>
        <v>4444.84</v>
      </c>
    </row>
    <row r="23" spans="1:8" ht="15.75" x14ac:dyDescent="0.25">
      <c r="A23" s="72" t="s">
        <v>135</v>
      </c>
      <c r="B23" s="72" t="s">
        <v>91</v>
      </c>
      <c r="C23" s="72" t="s">
        <v>90</v>
      </c>
      <c r="D23" s="72" t="s">
        <v>101</v>
      </c>
      <c r="E23" s="50">
        <v>19535.71</v>
      </c>
      <c r="F23" s="50">
        <v>488.39</v>
      </c>
      <c r="G23" s="50">
        <f t="shared" si="1"/>
        <v>488.39</v>
      </c>
      <c r="H23" s="50">
        <f t="shared" si="0"/>
        <v>20512.489999999998</v>
      </c>
    </row>
    <row r="24" spans="1:8" ht="15.75" x14ac:dyDescent="0.25">
      <c r="A24" s="72" t="s">
        <v>136</v>
      </c>
      <c r="B24" s="72" t="s">
        <v>91</v>
      </c>
      <c r="C24" s="72" t="s">
        <v>90</v>
      </c>
      <c r="D24" s="72" t="s">
        <v>102</v>
      </c>
      <c r="E24" s="50">
        <v>24601.03</v>
      </c>
      <c r="F24" s="50">
        <v>615.03</v>
      </c>
      <c r="G24" s="50">
        <f t="shared" si="1"/>
        <v>615.03</v>
      </c>
      <c r="H24" s="50">
        <f t="shared" si="0"/>
        <v>25831.089999999997</v>
      </c>
    </row>
    <row r="25" spans="1:8" ht="15.75" x14ac:dyDescent="0.25">
      <c r="A25" s="72" t="s">
        <v>137</v>
      </c>
      <c r="B25" s="72" t="s">
        <v>91</v>
      </c>
      <c r="C25" s="72" t="s">
        <v>90</v>
      </c>
      <c r="D25" s="72" t="s">
        <v>103</v>
      </c>
      <c r="E25" s="50">
        <v>7937.2</v>
      </c>
      <c r="F25" s="50">
        <v>476.23</v>
      </c>
      <c r="G25" s="50">
        <f t="shared" si="1"/>
        <v>476.23</v>
      </c>
      <c r="H25" s="50">
        <f t="shared" si="0"/>
        <v>8889.66</v>
      </c>
    </row>
    <row r="26" spans="1:8" ht="15.75" x14ac:dyDescent="0.25">
      <c r="A26" s="72" t="s">
        <v>137</v>
      </c>
      <c r="B26" s="72" t="s">
        <v>91</v>
      </c>
      <c r="C26" s="72" t="s">
        <v>90</v>
      </c>
      <c r="D26" s="72" t="s">
        <v>103</v>
      </c>
      <c r="E26" s="50">
        <v>25538.63</v>
      </c>
      <c r="F26" s="50">
        <v>638.47</v>
      </c>
      <c r="G26" s="50">
        <f t="shared" si="1"/>
        <v>638.47</v>
      </c>
      <c r="H26" s="50">
        <f t="shared" si="0"/>
        <v>26815.570000000003</v>
      </c>
    </row>
    <row r="27" spans="1:8" ht="15.75" x14ac:dyDescent="0.25">
      <c r="A27" s="72" t="s">
        <v>138</v>
      </c>
      <c r="B27" s="72" t="s">
        <v>91</v>
      </c>
      <c r="C27" s="72" t="s">
        <v>90</v>
      </c>
      <c r="D27" s="72" t="s">
        <v>104</v>
      </c>
      <c r="E27" s="50">
        <v>3968.6</v>
      </c>
      <c r="F27" s="50">
        <v>238.12</v>
      </c>
      <c r="G27" s="50">
        <f t="shared" si="1"/>
        <v>238.12</v>
      </c>
      <c r="H27" s="50">
        <f t="shared" si="0"/>
        <v>4444.84</v>
      </c>
    </row>
    <row r="28" spans="1:8" ht="15.75" x14ac:dyDescent="0.25">
      <c r="A28" s="72" t="s">
        <v>138</v>
      </c>
      <c r="B28" s="72" t="s">
        <v>91</v>
      </c>
      <c r="C28" s="72" t="s">
        <v>90</v>
      </c>
      <c r="D28" s="72" t="s">
        <v>104</v>
      </c>
      <c r="E28" s="50">
        <v>28638.78</v>
      </c>
      <c r="F28" s="50">
        <v>715.97</v>
      </c>
      <c r="G28" s="50">
        <f t="shared" si="1"/>
        <v>715.97</v>
      </c>
      <c r="H28" s="50">
        <f t="shared" si="0"/>
        <v>30070.720000000001</v>
      </c>
    </row>
    <row r="29" spans="1:8" ht="15.75" x14ac:dyDescent="0.25">
      <c r="A29" s="72" t="s">
        <v>139</v>
      </c>
      <c r="B29" s="72" t="s">
        <v>91</v>
      </c>
      <c r="C29" s="72" t="s">
        <v>90</v>
      </c>
      <c r="D29" s="72" t="s">
        <v>105</v>
      </c>
      <c r="E29" s="50">
        <v>10242.76</v>
      </c>
      <c r="F29" s="50">
        <v>614.57000000000005</v>
      </c>
      <c r="G29" s="50">
        <f t="shared" si="1"/>
        <v>614.57000000000005</v>
      </c>
      <c r="H29" s="50">
        <f t="shared" si="0"/>
        <v>11471.9</v>
      </c>
    </row>
    <row r="30" spans="1:8" ht="15.75" x14ac:dyDescent="0.25">
      <c r="A30" s="72" t="s">
        <v>139</v>
      </c>
      <c r="B30" s="72" t="s">
        <v>91</v>
      </c>
      <c r="C30" s="72" t="s">
        <v>90</v>
      </c>
      <c r="D30" s="72" t="s">
        <v>105</v>
      </c>
      <c r="E30" s="50">
        <v>21208.61</v>
      </c>
      <c r="F30" s="50">
        <v>530.22</v>
      </c>
      <c r="G30" s="50">
        <f t="shared" si="1"/>
        <v>530.22</v>
      </c>
      <c r="H30" s="50">
        <f t="shared" si="0"/>
        <v>22269.050000000003</v>
      </c>
    </row>
    <row r="31" spans="1:8" ht="15.75" x14ac:dyDescent="0.25">
      <c r="A31" s="72" t="s">
        <v>140</v>
      </c>
      <c r="B31" s="72" t="s">
        <v>91</v>
      </c>
      <c r="C31" s="72" t="s">
        <v>90</v>
      </c>
      <c r="D31" s="72" t="s">
        <v>106</v>
      </c>
      <c r="E31" s="50">
        <v>19589.580000000002</v>
      </c>
      <c r="F31" s="50">
        <v>489.74</v>
      </c>
      <c r="G31" s="50">
        <f t="shared" si="1"/>
        <v>489.74</v>
      </c>
      <c r="H31" s="50">
        <f t="shared" si="0"/>
        <v>20569.060000000005</v>
      </c>
    </row>
    <row r="32" spans="1:8" ht="15.75" x14ac:dyDescent="0.25">
      <c r="A32" s="72" t="s">
        <v>141</v>
      </c>
      <c r="B32" s="72" t="s">
        <v>91</v>
      </c>
      <c r="C32" s="72" t="s">
        <v>90</v>
      </c>
      <c r="D32" s="72" t="s">
        <v>107</v>
      </c>
      <c r="E32" s="50">
        <v>30309.32</v>
      </c>
      <c r="F32" s="50">
        <v>757.73</v>
      </c>
      <c r="G32" s="50">
        <f t="shared" si="1"/>
        <v>757.73</v>
      </c>
      <c r="H32" s="50">
        <f t="shared" si="0"/>
        <v>31824.78</v>
      </c>
    </row>
    <row r="33" spans="1:8" ht="15.75" x14ac:dyDescent="0.25">
      <c r="A33" s="72" t="s">
        <v>142</v>
      </c>
      <c r="B33" s="72" t="s">
        <v>91</v>
      </c>
      <c r="C33" s="72" t="s">
        <v>90</v>
      </c>
      <c r="D33" s="72" t="s">
        <v>108</v>
      </c>
      <c r="E33" s="50">
        <v>40271.629999999997</v>
      </c>
      <c r="F33" s="50">
        <v>1006.79</v>
      </c>
      <c r="G33" s="50">
        <f t="shared" si="1"/>
        <v>1006.79</v>
      </c>
      <c r="H33" s="50">
        <f t="shared" si="0"/>
        <v>42285.21</v>
      </c>
    </row>
    <row r="34" spans="1:8" ht="15.75" x14ac:dyDescent="0.25">
      <c r="A34" s="72" t="s">
        <v>143</v>
      </c>
      <c r="B34" s="72" t="s">
        <v>91</v>
      </c>
      <c r="C34" s="72" t="s">
        <v>90</v>
      </c>
      <c r="D34" s="72" t="s">
        <v>109</v>
      </c>
      <c r="E34" s="50">
        <v>7937.2</v>
      </c>
      <c r="F34" s="50">
        <v>476.23</v>
      </c>
      <c r="G34" s="50">
        <f t="shared" si="1"/>
        <v>476.23</v>
      </c>
      <c r="H34" s="50">
        <f t="shared" si="0"/>
        <v>8889.66</v>
      </c>
    </row>
    <row r="35" spans="1:8" ht="15.75" x14ac:dyDescent="0.25">
      <c r="A35" s="72" t="s">
        <v>143</v>
      </c>
      <c r="B35" s="72" t="s">
        <v>91</v>
      </c>
      <c r="C35" s="72" t="s">
        <v>90</v>
      </c>
      <c r="D35" s="72" t="s">
        <v>109</v>
      </c>
      <c r="E35" s="50">
        <v>27904.47</v>
      </c>
      <c r="F35" s="50">
        <v>697.61</v>
      </c>
      <c r="G35" s="50">
        <f t="shared" si="1"/>
        <v>697.61</v>
      </c>
      <c r="H35" s="50">
        <f t="shared" si="0"/>
        <v>29299.690000000002</v>
      </c>
    </row>
    <row r="36" spans="1:8" ht="15.75" x14ac:dyDescent="0.25">
      <c r="A36" s="72" t="s">
        <v>143</v>
      </c>
      <c r="B36" s="72" t="s">
        <v>91</v>
      </c>
      <c r="C36" s="72" t="s">
        <v>90</v>
      </c>
      <c r="D36" s="72" t="s">
        <v>110</v>
      </c>
      <c r="E36" s="50">
        <v>40076.78</v>
      </c>
      <c r="F36" s="50">
        <v>1001.92</v>
      </c>
      <c r="G36" s="50">
        <f t="shared" si="1"/>
        <v>1001.92</v>
      </c>
      <c r="H36" s="50">
        <f t="shared" si="0"/>
        <v>42080.619999999995</v>
      </c>
    </row>
    <row r="37" spans="1:8" ht="15.75" x14ac:dyDescent="0.25">
      <c r="A37" s="72" t="s">
        <v>144</v>
      </c>
      <c r="B37" s="72" t="s">
        <v>91</v>
      </c>
      <c r="C37" s="72" t="s">
        <v>90</v>
      </c>
      <c r="D37" s="72" t="s">
        <v>111</v>
      </c>
      <c r="E37" s="50">
        <v>10242.76</v>
      </c>
      <c r="F37" s="50">
        <v>614.57000000000005</v>
      </c>
      <c r="G37" s="50">
        <f t="shared" si="1"/>
        <v>614.57000000000005</v>
      </c>
      <c r="H37" s="50">
        <f t="shared" si="0"/>
        <v>11471.9</v>
      </c>
    </row>
    <row r="38" spans="1:8" ht="15.75" x14ac:dyDescent="0.25">
      <c r="A38" s="72" t="s">
        <v>144</v>
      </c>
      <c r="B38" s="72" t="s">
        <v>91</v>
      </c>
      <c r="C38" s="72" t="s">
        <v>90</v>
      </c>
      <c r="D38" s="72" t="s">
        <v>111</v>
      </c>
      <c r="E38" s="50">
        <v>60433.26</v>
      </c>
      <c r="F38" s="50">
        <v>1510.83</v>
      </c>
      <c r="G38" s="50">
        <f t="shared" si="1"/>
        <v>1510.83</v>
      </c>
      <c r="H38" s="50">
        <f t="shared" si="0"/>
        <v>63454.920000000006</v>
      </c>
    </row>
    <row r="39" spans="1:8" ht="15.75" x14ac:dyDescent="0.25">
      <c r="A39" s="72" t="s">
        <v>145</v>
      </c>
      <c r="B39" s="72" t="s">
        <v>91</v>
      </c>
      <c r="C39" s="72" t="s">
        <v>90</v>
      </c>
      <c r="D39" s="72" t="s">
        <v>112</v>
      </c>
      <c r="E39" s="50">
        <v>46111.75</v>
      </c>
      <c r="F39" s="50">
        <v>1152.79</v>
      </c>
      <c r="G39" s="50">
        <f t="shared" si="1"/>
        <v>1152.79</v>
      </c>
      <c r="H39" s="50">
        <f t="shared" si="0"/>
        <v>48417.33</v>
      </c>
    </row>
    <row r="40" spans="1:8" ht="15.75" x14ac:dyDescent="0.25">
      <c r="A40" s="72" t="s">
        <v>146</v>
      </c>
      <c r="B40" s="72" t="s">
        <v>91</v>
      </c>
      <c r="C40" s="72" t="s">
        <v>90</v>
      </c>
      <c r="D40" s="72" t="s">
        <v>113</v>
      </c>
      <c r="E40" s="50">
        <v>43928.21</v>
      </c>
      <c r="F40" s="50">
        <v>1098.21</v>
      </c>
      <c r="G40" s="50">
        <f t="shared" si="1"/>
        <v>1098.21</v>
      </c>
      <c r="H40" s="50">
        <f t="shared" si="0"/>
        <v>46124.63</v>
      </c>
    </row>
    <row r="41" spans="1:8" ht="15.75" x14ac:dyDescent="0.25">
      <c r="A41" s="72" t="s">
        <v>147</v>
      </c>
      <c r="B41" s="72" t="s">
        <v>91</v>
      </c>
      <c r="C41" s="72" t="s">
        <v>90</v>
      </c>
      <c r="D41" s="72" t="s">
        <v>114</v>
      </c>
      <c r="E41" s="50">
        <v>46017.5</v>
      </c>
      <c r="F41" s="50">
        <v>1150.44</v>
      </c>
      <c r="G41" s="50">
        <f t="shared" si="1"/>
        <v>1150.44</v>
      </c>
      <c r="H41" s="50">
        <f t="shared" si="0"/>
        <v>48318.380000000005</v>
      </c>
    </row>
    <row r="42" spans="1:8" ht="15.75" x14ac:dyDescent="0.25">
      <c r="A42" s="72" t="s">
        <v>148</v>
      </c>
      <c r="B42" s="72" t="s">
        <v>91</v>
      </c>
      <c r="C42" s="72" t="s">
        <v>90</v>
      </c>
      <c r="D42" s="72" t="s">
        <v>115</v>
      </c>
      <c r="E42" s="50">
        <v>6942.58</v>
      </c>
      <c r="F42" s="50">
        <v>416.55</v>
      </c>
      <c r="G42" s="50">
        <f t="shared" si="1"/>
        <v>416.55</v>
      </c>
      <c r="H42" s="50">
        <f t="shared" si="0"/>
        <v>7775.68</v>
      </c>
    </row>
    <row r="43" spans="1:8" ht="15.75" x14ac:dyDescent="0.25">
      <c r="A43" s="72" t="s">
        <v>148</v>
      </c>
      <c r="B43" s="72" t="s">
        <v>91</v>
      </c>
      <c r="C43" s="72" t="s">
        <v>90</v>
      </c>
      <c r="D43" s="72" t="s">
        <v>115</v>
      </c>
      <c r="E43" s="50">
        <v>52260.72</v>
      </c>
      <c r="F43" s="50">
        <v>1306.52</v>
      </c>
      <c r="G43" s="50">
        <f t="shared" si="1"/>
        <v>1306.52</v>
      </c>
      <c r="H43" s="50">
        <f t="shared" si="0"/>
        <v>54873.759999999995</v>
      </c>
    </row>
    <row r="44" spans="1:8" ht="15.75" x14ac:dyDescent="0.25">
      <c r="A44" s="72" t="s">
        <v>148</v>
      </c>
      <c r="B44" s="72" t="s">
        <v>91</v>
      </c>
      <c r="C44" s="72" t="s">
        <v>90</v>
      </c>
      <c r="D44" s="72" t="s">
        <v>116</v>
      </c>
      <c r="E44" s="50">
        <v>465.86</v>
      </c>
      <c r="F44" s="50">
        <v>11.65</v>
      </c>
      <c r="G44" s="50">
        <f t="shared" si="1"/>
        <v>11.65</v>
      </c>
      <c r="H44" s="50">
        <f t="shared" si="0"/>
        <v>489.15999999999997</v>
      </c>
    </row>
    <row r="45" spans="1:8" ht="15.75" x14ac:dyDescent="0.25">
      <c r="A45" s="72" t="s">
        <v>148</v>
      </c>
      <c r="B45" s="72" t="s">
        <v>91</v>
      </c>
      <c r="C45" s="72" t="s">
        <v>90</v>
      </c>
      <c r="D45" s="72" t="s">
        <v>117</v>
      </c>
      <c r="E45" s="50">
        <v>2233.8000000000002</v>
      </c>
      <c r="F45" s="50">
        <v>55.85</v>
      </c>
      <c r="G45" s="50">
        <f t="shared" si="1"/>
        <v>55.85</v>
      </c>
      <c r="H45" s="50">
        <f t="shared" si="0"/>
        <v>2345.5</v>
      </c>
    </row>
    <row r="46" spans="1:8" ht="15.75" x14ac:dyDescent="0.25">
      <c r="A46" s="72" t="s">
        <v>149</v>
      </c>
      <c r="B46" s="72" t="s">
        <v>91</v>
      </c>
      <c r="C46" s="72" t="s">
        <v>90</v>
      </c>
      <c r="D46" s="72" t="s">
        <v>118</v>
      </c>
      <c r="E46" s="50">
        <v>69581.59</v>
      </c>
      <c r="F46" s="50">
        <v>1739.54</v>
      </c>
      <c r="G46" s="50">
        <f t="shared" si="1"/>
        <v>1739.54</v>
      </c>
      <c r="H46" s="50">
        <f t="shared" si="0"/>
        <v>73060.669999999984</v>
      </c>
    </row>
    <row r="47" spans="1:8" ht="15.75" x14ac:dyDescent="0.25">
      <c r="A47" s="72" t="s">
        <v>150</v>
      </c>
      <c r="B47" s="72" t="s">
        <v>91</v>
      </c>
      <c r="C47" s="72" t="s">
        <v>90</v>
      </c>
      <c r="D47" s="72" t="s">
        <v>119</v>
      </c>
      <c r="E47" s="50">
        <v>56389.9</v>
      </c>
      <c r="F47" s="50">
        <v>1409.75</v>
      </c>
      <c r="G47" s="50">
        <f t="shared" si="1"/>
        <v>1409.75</v>
      </c>
      <c r="H47" s="50">
        <f t="shared" si="0"/>
        <v>59209.4</v>
      </c>
    </row>
    <row r="48" spans="1:8" ht="15.75" x14ac:dyDescent="0.25">
      <c r="A48" s="72" t="s">
        <v>151</v>
      </c>
      <c r="B48" s="72" t="s">
        <v>91</v>
      </c>
      <c r="C48" s="72" t="s">
        <v>90</v>
      </c>
      <c r="D48" s="72" t="s">
        <v>120</v>
      </c>
      <c r="E48" s="50">
        <v>4444.8999999999996</v>
      </c>
      <c r="F48" s="50">
        <v>266.69</v>
      </c>
      <c r="G48" s="50">
        <f t="shared" si="1"/>
        <v>266.69</v>
      </c>
      <c r="H48" s="50">
        <f t="shared" si="0"/>
        <v>4978.2799999999988</v>
      </c>
    </row>
    <row r="49" spans="1:8" ht="15.75" x14ac:dyDescent="0.25">
      <c r="A49" s="72" t="s">
        <v>151</v>
      </c>
      <c r="B49" s="72" t="s">
        <v>91</v>
      </c>
      <c r="C49" s="72" t="s">
        <v>90</v>
      </c>
      <c r="D49" s="72" t="s">
        <v>120</v>
      </c>
      <c r="E49" s="50">
        <v>49698.02</v>
      </c>
      <c r="F49" s="50">
        <v>1242.45</v>
      </c>
      <c r="G49" s="50">
        <f t="shared" si="1"/>
        <v>1242.45</v>
      </c>
      <c r="H49" s="50">
        <f t="shared" si="0"/>
        <v>52182.919999999991</v>
      </c>
    </row>
    <row r="50" spans="1:8" ht="15.75" x14ac:dyDescent="0.25">
      <c r="A50" s="72" t="s">
        <v>152</v>
      </c>
      <c r="B50" s="72" t="s">
        <v>91</v>
      </c>
      <c r="C50" s="72" t="s">
        <v>90</v>
      </c>
      <c r="D50" s="72" t="s">
        <v>121</v>
      </c>
      <c r="E50" s="50">
        <v>43757.31</v>
      </c>
      <c r="F50" s="50">
        <v>1093.93</v>
      </c>
      <c r="G50" s="50">
        <f t="shared" si="1"/>
        <v>1093.93</v>
      </c>
      <c r="H50" s="50">
        <f t="shared" si="0"/>
        <v>45945.17</v>
      </c>
    </row>
    <row r="51" spans="1:8" ht="15.75" x14ac:dyDescent="0.25">
      <c r="A51" s="72" t="s">
        <v>153</v>
      </c>
      <c r="B51" s="72" t="s">
        <v>91</v>
      </c>
      <c r="C51" s="72" t="s">
        <v>90</v>
      </c>
      <c r="D51" s="72" t="s">
        <v>122</v>
      </c>
      <c r="E51" s="50">
        <v>35368.050000000003</v>
      </c>
      <c r="F51" s="50">
        <v>884.2</v>
      </c>
      <c r="G51" s="50">
        <f t="shared" si="1"/>
        <v>884.2</v>
      </c>
      <c r="H51" s="50">
        <f t="shared" si="0"/>
        <v>37136.449999999997</v>
      </c>
    </row>
    <row r="52" spans="1:8" ht="15.75" x14ac:dyDescent="0.25">
      <c r="A52" s="72" t="s">
        <v>154</v>
      </c>
      <c r="B52" s="72" t="s">
        <v>91</v>
      </c>
      <c r="C52" s="72" t="s">
        <v>90</v>
      </c>
      <c r="D52" s="72" t="s">
        <v>123</v>
      </c>
      <c r="E52" s="50">
        <v>41701.269999999997</v>
      </c>
      <c r="F52" s="50">
        <v>1042.53</v>
      </c>
      <c r="G52" s="50">
        <f t="shared" si="1"/>
        <v>1042.53</v>
      </c>
      <c r="H52" s="50">
        <f t="shared" si="0"/>
        <v>43786.329999999994</v>
      </c>
    </row>
    <row r="53" spans="1:8" ht="15.75" x14ac:dyDescent="0.25">
      <c r="A53" s="72" t="s">
        <v>155</v>
      </c>
      <c r="B53" s="72" t="s">
        <v>91</v>
      </c>
      <c r="C53" s="72" t="s">
        <v>90</v>
      </c>
      <c r="D53" s="72" t="s">
        <v>124</v>
      </c>
      <c r="E53" s="50">
        <v>4444.8999999999996</v>
      </c>
      <c r="F53" s="50">
        <v>266.69</v>
      </c>
      <c r="G53" s="50">
        <f t="shared" si="1"/>
        <v>266.69</v>
      </c>
      <c r="H53" s="50">
        <f t="shared" si="0"/>
        <v>4978.2799999999988</v>
      </c>
    </row>
    <row r="54" spans="1:8" ht="15.75" x14ac:dyDescent="0.25">
      <c r="A54" s="72" t="s">
        <v>155</v>
      </c>
      <c r="B54" s="72" t="s">
        <v>91</v>
      </c>
      <c r="C54" s="72" t="s">
        <v>90</v>
      </c>
      <c r="D54" s="72" t="s">
        <v>124</v>
      </c>
      <c r="E54" s="50">
        <v>31973.62</v>
      </c>
      <c r="F54" s="50">
        <v>799.34</v>
      </c>
      <c r="G54" s="50">
        <f t="shared" si="1"/>
        <v>799.34</v>
      </c>
      <c r="H54" s="50">
        <f t="shared" si="0"/>
        <v>33572.299999999996</v>
      </c>
    </row>
    <row r="55" spans="1:8" ht="15.75" x14ac:dyDescent="0.25">
      <c r="A55" s="72" t="s">
        <v>156</v>
      </c>
      <c r="B55" s="72" t="s">
        <v>91</v>
      </c>
      <c r="C55" s="72" t="s">
        <v>90</v>
      </c>
      <c r="D55" s="72" t="s">
        <v>125</v>
      </c>
      <c r="E55" s="50">
        <v>4444.8999999999996</v>
      </c>
      <c r="F55" s="50">
        <v>266.69</v>
      </c>
      <c r="G55" s="50">
        <f t="shared" si="1"/>
        <v>266.69</v>
      </c>
      <c r="H55" s="50">
        <f t="shared" si="0"/>
        <v>4978.2799999999988</v>
      </c>
    </row>
    <row r="56" spans="1:8" ht="15.75" x14ac:dyDescent="0.25">
      <c r="A56" s="72" t="s">
        <v>156</v>
      </c>
      <c r="B56" s="72" t="s">
        <v>91</v>
      </c>
      <c r="C56" s="72" t="s">
        <v>90</v>
      </c>
      <c r="D56" s="72" t="s">
        <v>125</v>
      </c>
      <c r="E56" s="50">
        <v>66515.39</v>
      </c>
      <c r="F56" s="50">
        <v>1662.88</v>
      </c>
      <c r="G56" s="50">
        <f t="shared" si="1"/>
        <v>1662.88</v>
      </c>
      <c r="H56" s="50">
        <f t="shared" si="0"/>
        <v>69841.150000000009</v>
      </c>
    </row>
    <row r="57" spans="1:8" ht="15.75" x14ac:dyDescent="0.25">
      <c r="A57" s="72" t="s">
        <v>188</v>
      </c>
      <c r="B57" s="72" t="s">
        <v>91</v>
      </c>
      <c r="C57" s="72" t="s">
        <v>90</v>
      </c>
      <c r="D57" s="72" t="s">
        <v>157</v>
      </c>
      <c r="E57" s="50">
        <v>54013.440000000002</v>
      </c>
      <c r="F57" s="50">
        <v>1350.34</v>
      </c>
      <c r="G57" s="50">
        <f>+F57</f>
        <v>1350.34</v>
      </c>
      <c r="H57" s="50">
        <f t="shared" si="0"/>
        <v>56714.119999999995</v>
      </c>
    </row>
    <row r="58" spans="1:8" ht="15.75" x14ac:dyDescent="0.25">
      <c r="A58" s="72" t="s">
        <v>189</v>
      </c>
      <c r="B58" s="72" t="s">
        <v>91</v>
      </c>
      <c r="C58" s="72" t="s">
        <v>90</v>
      </c>
      <c r="D58" s="72" t="s">
        <v>158</v>
      </c>
      <c r="E58" s="50">
        <v>53819.58</v>
      </c>
      <c r="F58" s="50">
        <v>1345.49</v>
      </c>
      <c r="G58" s="50">
        <f t="shared" ref="G58:G107" si="2">+F58</f>
        <v>1345.49</v>
      </c>
      <c r="H58" s="50">
        <f t="shared" si="0"/>
        <v>56510.559999999998</v>
      </c>
    </row>
    <row r="59" spans="1:8" ht="15.75" x14ac:dyDescent="0.25">
      <c r="A59" s="72" t="s">
        <v>190</v>
      </c>
      <c r="B59" s="72" t="s">
        <v>91</v>
      </c>
      <c r="C59" s="72" t="s">
        <v>90</v>
      </c>
      <c r="D59" s="72" t="s">
        <v>159</v>
      </c>
      <c r="E59" s="50">
        <v>8889.7999999999993</v>
      </c>
      <c r="F59" s="50">
        <v>533.39</v>
      </c>
      <c r="G59" s="50">
        <f t="shared" si="2"/>
        <v>533.39</v>
      </c>
      <c r="H59" s="50">
        <f t="shared" si="0"/>
        <v>9956.5799999999981</v>
      </c>
    </row>
    <row r="60" spans="1:8" ht="15.75" x14ac:dyDescent="0.25">
      <c r="A60" s="72" t="s">
        <v>190</v>
      </c>
      <c r="B60" s="72" t="s">
        <v>91</v>
      </c>
      <c r="C60" s="72" t="s">
        <v>90</v>
      </c>
      <c r="D60" s="72" t="s">
        <v>159</v>
      </c>
      <c r="E60" s="50">
        <v>38142.06</v>
      </c>
      <c r="F60" s="50">
        <v>953.55</v>
      </c>
      <c r="G60" s="50">
        <f t="shared" si="2"/>
        <v>953.55</v>
      </c>
      <c r="H60" s="50">
        <f t="shared" si="0"/>
        <v>40049.160000000003</v>
      </c>
    </row>
    <row r="61" spans="1:8" ht="15.75" x14ac:dyDescent="0.25">
      <c r="A61" s="72" t="s">
        <v>190</v>
      </c>
      <c r="B61" s="72" t="s">
        <v>91</v>
      </c>
      <c r="C61" s="72" t="s">
        <v>90</v>
      </c>
      <c r="D61" s="72" t="s">
        <v>160</v>
      </c>
      <c r="E61" s="50">
        <v>5452.2</v>
      </c>
      <c r="F61" s="50">
        <v>136.31</v>
      </c>
      <c r="G61" s="50">
        <f t="shared" si="2"/>
        <v>136.31</v>
      </c>
      <c r="H61" s="50">
        <f t="shared" si="0"/>
        <v>5724.8200000000006</v>
      </c>
    </row>
    <row r="62" spans="1:8" ht="15.75" x14ac:dyDescent="0.25">
      <c r="A62" s="72" t="s">
        <v>191</v>
      </c>
      <c r="B62" s="72" t="s">
        <v>91</v>
      </c>
      <c r="C62" s="72" t="s">
        <v>90</v>
      </c>
      <c r="D62" s="72" t="s">
        <v>161</v>
      </c>
      <c r="E62" s="50">
        <v>6942.58</v>
      </c>
      <c r="F62" s="50">
        <v>416.55</v>
      </c>
      <c r="G62" s="50">
        <f t="shared" si="2"/>
        <v>416.55</v>
      </c>
      <c r="H62" s="50">
        <f t="shared" si="0"/>
        <v>7775.68</v>
      </c>
    </row>
    <row r="63" spans="1:8" ht="15.75" x14ac:dyDescent="0.25">
      <c r="A63" s="72" t="s">
        <v>191</v>
      </c>
      <c r="B63" s="72" t="s">
        <v>91</v>
      </c>
      <c r="C63" s="72" t="s">
        <v>90</v>
      </c>
      <c r="D63" s="72" t="s">
        <v>161</v>
      </c>
      <c r="E63" s="50">
        <v>45272.98</v>
      </c>
      <c r="F63" s="50">
        <v>1131.82</v>
      </c>
      <c r="G63" s="50">
        <f t="shared" si="2"/>
        <v>1131.82</v>
      </c>
      <c r="H63" s="50">
        <f t="shared" si="0"/>
        <v>47536.62</v>
      </c>
    </row>
    <row r="64" spans="1:8" ht="15.75" x14ac:dyDescent="0.25">
      <c r="A64" s="72" t="s">
        <v>192</v>
      </c>
      <c r="B64" s="72" t="s">
        <v>91</v>
      </c>
      <c r="C64" s="72" t="s">
        <v>90</v>
      </c>
      <c r="D64" s="72" t="s">
        <v>162</v>
      </c>
      <c r="E64" s="50">
        <v>4444.8999999999996</v>
      </c>
      <c r="F64" s="50">
        <v>266.69</v>
      </c>
      <c r="G64" s="50">
        <f t="shared" si="2"/>
        <v>266.69</v>
      </c>
      <c r="H64" s="50">
        <f t="shared" si="0"/>
        <v>4978.2799999999988</v>
      </c>
    </row>
    <row r="65" spans="1:8" ht="15.75" x14ac:dyDescent="0.25">
      <c r="A65" s="72" t="s">
        <v>192</v>
      </c>
      <c r="B65" s="72" t="s">
        <v>91</v>
      </c>
      <c r="C65" s="72" t="s">
        <v>90</v>
      </c>
      <c r="D65" s="72" t="s">
        <v>162</v>
      </c>
      <c r="E65" s="50">
        <v>44238.36</v>
      </c>
      <c r="F65" s="50">
        <v>1105.96</v>
      </c>
      <c r="G65" s="50">
        <f t="shared" si="2"/>
        <v>1105.96</v>
      </c>
      <c r="H65" s="50">
        <f t="shared" si="0"/>
        <v>46450.28</v>
      </c>
    </row>
    <row r="66" spans="1:8" ht="15.75" x14ac:dyDescent="0.25">
      <c r="A66" s="72" t="s">
        <v>193</v>
      </c>
      <c r="B66" s="72" t="s">
        <v>91</v>
      </c>
      <c r="C66" s="72" t="s">
        <v>90</v>
      </c>
      <c r="D66" s="72" t="s">
        <v>163</v>
      </c>
      <c r="E66" s="50">
        <v>4444.8999999999996</v>
      </c>
      <c r="F66" s="50">
        <v>266.69</v>
      </c>
      <c r="G66" s="50">
        <f t="shared" si="2"/>
        <v>266.69</v>
      </c>
      <c r="H66" s="50">
        <f t="shared" si="0"/>
        <v>4978.2799999999988</v>
      </c>
    </row>
    <row r="67" spans="1:8" ht="15.75" x14ac:dyDescent="0.25">
      <c r="A67" s="72" t="s">
        <v>193</v>
      </c>
      <c r="B67" s="72" t="s">
        <v>91</v>
      </c>
      <c r="C67" s="72" t="s">
        <v>90</v>
      </c>
      <c r="D67" s="72" t="s">
        <v>163</v>
      </c>
      <c r="E67" s="50">
        <v>81088.09</v>
      </c>
      <c r="F67" s="50">
        <v>2027.2</v>
      </c>
      <c r="G67" s="50">
        <f t="shared" si="2"/>
        <v>2027.2</v>
      </c>
      <c r="H67" s="50">
        <f t="shared" si="0"/>
        <v>85142.489999999991</v>
      </c>
    </row>
    <row r="68" spans="1:8" ht="15.75" x14ac:dyDescent="0.25">
      <c r="A68" s="72" t="s">
        <v>194</v>
      </c>
      <c r="B68" s="72" t="s">
        <v>91</v>
      </c>
      <c r="C68" s="72" t="s">
        <v>90</v>
      </c>
      <c r="D68" s="72" t="s">
        <v>164</v>
      </c>
      <c r="E68" s="50">
        <v>145695.93</v>
      </c>
      <c r="F68" s="50">
        <v>3642.4</v>
      </c>
      <c r="G68" s="50">
        <f t="shared" si="2"/>
        <v>3642.4</v>
      </c>
      <c r="H68" s="50">
        <f t="shared" si="0"/>
        <v>152980.72999999998</v>
      </c>
    </row>
    <row r="69" spans="1:8" ht="15.75" x14ac:dyDescent="0.25">
      <c r="A69" s="72" t="s">
        <v>195</v>
      </c>
      <c r="B69" s="72" t="s">
        <v>91</v>
      </c>
      <c r="C69" s="72" t="s">
        <v>90</v>
      </c>
      <c r="D69" s="72" t="s">
        <v>165</v>
      </c>
      <c r="E69" s="50">
        <v>4444.8999999999996</v>
      </c>
      <c r="F69" s="50">
        <v>266.69</v>
      </c>
      <c r="G69" s="50">
        <f t="shared" si="2"/>
        <v>266.69</v>
      </c>
      <c r="H69" s="50">
        <f t="shared" si="0"/>
        <v>4978.2799999999988</v>
      </c>
    </row>
    <row r="70" spans="1:8" ht="15.75" x14ac:dyDescent="0.25">
      <c r="A70" s="72" t="s">
        <v>195</v>
      </c>
      <c r="B70" s="72" t="s">
        <v>91</v>
      </c>
      <c r="C70" s="72" t="s">
        <v>90</v>
      </c>
      <c r="D70" s="72" t="s">
        <v>165</v>
      </c>
      <c r="E70" s="50">
        <v>182992.18</v>
      </c>
      <c r="F70" s="50">
        <v>4574.8</v>
      </c>
      <c r="G70" s="50">
        <f t="shared" si="2"/>
        <v>4574.8</v>
      </c>
      <c r="H70" s="50">
        <f t="shared" ref="H70:H133" si="3">SUM(E70:G70)</f>
        <v>192141.77999999997</v>
      </c>
    </row>
    <row r="71" spans="1:8" ht="15.75" x14ac:dyDescent="0.25">
      <c r="A71" s="72" t="s">
        <v>196</v>
      </c>
      <c r="B71" s="72" t="s">
        <v>91</v>
      </c>
      <c r="C71" s="72" t="s">
        <v>90</v>
      </c>
      <c r="D71" s="72" t="s">
        <v>166</v>
      </c>
      <c r="E71" s="50">
        <v>6942.58</v>
      </c>
      <c r="F71" s="50">
        <v>416.55</v>
      </c>
      <c r="G71" s="50">
        <f t="shared" si="2"/>
        <v>416.55</v>
      </c>
      <c r="H71" s="50">
        <f t="shared" si="3"/>
        <v>7775.68</v>
      </c>
    </row>
    <row r="72" spans="1:8" ht="15.75" x14ac:dyDescent="0.25">
      <c r="A72" s="72" t="s">
        <v>196</v>
      </c>
      <c r="B72" s="72" t="s">
        <v>91</v>
      </c>
      <c r="C72" s="72" t="s">
        <v>90</v>
      </c>
      <c r="D72" s="72" t="s">
        <v>166</v>
      </c>
      <c r="E72" s="50">
        <v>60878.22</v>
      </c>
      <c r="F72" s="50">
        <v>1521.96</v>
      </c>
      <c r="G72" s="50">
        <f t="shared" si="2"/>
        <v>1521.96</v>
      </c>
      <c r="H72" s="50">
        <f t="shared" si="3"/>
        <v>63922.14</v>
      </c>
    </row>
    <row r="73" spans="1:8" ht="15.75" x14ac:dyDescent="0.25">
      <c r="A73" s="72" t="s">
        <v>196</v>
      </c>
      <c r="B73" s="72" t="s">
        <v>91</v>
      </c>
      <c r="C73" s="72" t="s">
        <v>90</v>
      </c>
      <c r="D73" s="72" t="s">
        <v>167</v>
      </c>
      <c r="E73" s="50">
        <v>16143.5</v>
      </c>
      <c r="F73" s="50">
        <v>403.59</v>
      </c>
      <c r="G73" s="50">
        <f t="shared" si="2"/>
        <v>403.59</v>
      </c>
      <c r="H73" s="50">
        <f t="shared" si="3"/>
        <v>16950.68</v>
      </c>
    </row>
    <row r="74" spans="1:8" ht="15.75" x14ac:dyDescent="0.25">
      <c r="A74" s="72" t="s">
        <v>197</v>
      </c>
      <c r="B74" s="72" t="s">
        <v>91</v>
      </c>
      <c r="C74" s="72" t="s">
        <v>90</v>
      </c>
      <c r="D74" s="72" t="s">
        <v>168</v>
      </c>
      <c r="E74" s="50">
        <v>41193.86</v>
      </c>
      <c r="F74" s="50">
        <v>1029.8499999999999</v>
      </c>
      <c r="G74" s="50">
        <f t="shared" si="2"/>
        <v>1029.8499999999999</v>
      </c>
      <c r="H74" s="50">
        <f t="shared" si="3"/>
        <v>43253.56</v>
      </c>
    </row>
    <row r="75" spans="1:8" ht="15.75" x14ac:dyDescent="0.25">
      <c r="A75" s="72" t="s">
        <v>198</v>
      </c>
      <c r="B75" s="72" t="s">
        <v>91</v>
      </c>
      <c r="C75" s="72" t="s">
        <v>90</v>
      </c>
      <c r="D75" s="72" t="s">
        <v>169</v>
      </c>
      <c r="E75" s="50">
        <v>4444.8999999999996</v>
      </c>
      <c r="F75" s="50">
        <v>266.69</v>
      </c>
      <c r="G75" s="50">
        <f t="shared" si="2"/>
        <v>266.69</v>
      </c>
      <c r="H75" s="50">
        <f t="shared" si="3"/>
        <v>4978.2799999999988</v>
      </c>
    </row>
    <row r="76" spans="1:8" ht="15.75" x14ac:dyDescent="0.25">
      <c r="A76" s="72" t="s">
        <v>198</v>
      </c>
      <c r="B76" s="72" t="s">
        <v>91</v>
      </c>
      <c r="C76" s="72" t="s">
        <v>90</v>
      </c>
      <c r="D76" s="72" t="s">
        <v>169</v>
      </c>
      <c r="E76" s="50">
        <v>36196.949999999997</v>
      </c>
      <c r="F76" s="50">
        <v>904.92</v>
      </c>
      <c r="G76" s="50">
        <f t="shared" si="2"/>
        <v>904.92</v>
      </c>
      <c r="H76" s="50">
        <f t="shared" si="3"/>
        <v>38006.789999999994</v>
      </c>
    </row>
    <row r="77" spans="1:8" ht="15.75" x14ac:dyDescent="0.25">
      <c r="A77" s="72" t="s">
        <v>199</v>
      </c>
      <c r="B77" s="72" t="s">
        <v>91</v>
      </c>
      <c r="C77" s="72" t="s">
        <v>90</v>
      </c>
      <c r="D77" s="72" t="s">
        <v>170</v>
      </c>
      <c r="E77" s="50">
        <v>39732.160000000003</v>
      </c>
      <c r="F77" s="50">
        <v>993.3</v>
      </c>
      <c r="G77" s="50">
        <f t="shared" si="2"/>
        <v>993.3</v>
      </c>
      <c r="H77" s="50">
        <f t="shared" si="3"/>
        <v>41718.760000000009</v>
      </c>
    </row>
    <row r="78" spans="1:8" ht="15.75" x14ac:dyDescent="0.25">
      <c r="A78" s="72" t="s">
        <v>200</v>
      </c>
      <c r="B78" s="72" t="s">
        <v>91</v>
      </c>
      <c r="C78" s="72" t="s">
        <v>90</v>
      </c>
      <c r="D78" s="72" t="s">
        <v>171</v>
      </c>
      <c r="E78" s="50">
        <v>4444.8999999999996</v>
      </c>
      <c r="F78" s="50">
        <v>266.69</v>
      </c>
      <c r="G78" s="50">
        <f t="shared" si="2"/>
        <v>266.69</v>
      </c>
      <c r="H78" s="50">
        <f t="shared" si="3"/>
        <v>4978.2799999999988</v>
      </c>
    </row>
    <row r="79" spans="1:8" ht="15.75" x14ac:dyDescent="0.25">
      <c r="A79" s="72" t="s">
        <v>200</v>
      </c>
      <c r="B79" s="72" t="s">
        <v>91</v>
      </c>
      <c r="C79" s="72" t="s">
        <v>90</v>
      </c>
      <c r="D79" s="72" t="s">
        <v>171</v>
      </c>
      <c r="E79" s="50">
        <v>28462.34</v>
      </c>
      <c r="F79" s="50">
        <v>711.56</v>
      </c>
      <c r="G79" s="50">
        <f t="shared" si="2"/>
        <v>711.56</v>
      </c>
      <c r="H79" s="50">
        <f t="shared" si="3"/>
        <v>29885.460000000003</v>
      </c>
    </row>
    <row r="80" spans="1:8" ht="15.75" x14ac:dyDescent="0.25">
      <c r="A80" s="72" t="s">
        <v>201</v>
      </c>
      <c r="B80" s="72" t="s">
        <v>91</v>
      </c>
      <c r="C80" s="72" t="s">
        <v>90</v>
      </c>
      <c r="D80" s="72" t="s">
        <v>172</v>
      </c>
      <c r="E80" s="50">
        <v>4444.8999999999996</v>
      </c>
      <c r="F80" s="50">
        <v>266.69</v>
      </c>
      <c r="G80" s="50">
        <f t="shared" si="2"/>
        <v>266.69</v>
      </c>
      <c r="H80" s="50">
        <f t="shared" si="3"/>
        <v>4978.2799999999988</v>
      </c>
    </row>
    <row r="81" spans="1:8" ht="15.75" x14ac:dyDescent="0.25">
      <c r="A81" s="72" t="s">
        <v>201</v>
      </c>
      <c r="B81" s="72" t="s">
        <v>91</v>
      </c>
      <c r="C81" s="72" t="s">
        <v>90</v>
      </c>
      <c r="D81" s="72" t="s">
        <v>172</v>
      </c>
      <c r="E81" s="50">
        <v>27706.69</v>
      </c>
      <c r="F81" s="50">
        <v>692.67</v>
      </c>
      <c r="G81" s="50">
        <f t="shared" si="2"/>
        <v>692.67</v>
      </c>
      <c r="H81" s="50">
        <f t="shared" si="3"/>
        <v>29092.029999999995</v>
      </c>
    </row>
    <row r="82" spans="1:8" ht="15.75" x14ac:dyDescent="0.25">
      <c r="A82" s="72" t="s">
        <v>202</v>
      </c>
      <c r="B82" s="72" t="s">
        <v>91</v>
      </c>
      <c r="C82" s="72" t="s">
        <v>90</v>
      </c>
      <c r="D82" s="72" t="s">
        <v>173</v>
      </c>
      <c r="E82" s="50">
        <v>2497.6799999999998</v>
      </c>
      <c r="F82" s="50">
        <v>149.86000000000001</v>
      </c>
      <c r="G82" s="50">
        <f t="shared" si="2"/>
        <v>149.86000000000001</v>
      </c>
      <c r="H82" s="50">
        <f t="shared" si="3"/>
        <v>2797.4</v>
      </c>
    </row>
    <row r="83" spans="1:8" ht="15.75" x14ac:dyDescent="0.25">
      <c r="A83" s="72" t="s">
        <v>202</v>
      </c>
      <c r="B83" s="72" t="s">
        <v>91</v>
      </c>
      <c r="C83" s="72" t="s">
        <v>90</v>
      </c>
      <c r="D83" s="72" t="s">
        <v>173</v>
      </c>
      <c r="E83" s="50">
        <v>33142.239999999998</v>
      </c>
      <c r="F83" s="50">
        <v>828.56</v>
      </c>
      <c r="G83" s="50">
        <f t="shared" si="2"/>
        <v>828.56</v>
      </c>
      <c r="H83" s="50">
        <f t="shared" si="3"/>
        <v>34799.359999999993</v>
      </c>
    </row>
    <row r="84" spans="1:8" ht="15.75" x14ac:dyDescent="0.25">
      <c r="A84" s="72" t="s">
        <v>203</v>
      </c>
      <c r="B84" s="72" t="s">
        <v>91</v>
      </c>
      <c r="C84" s="72" t="s">
        <v>90</v>
      </c>
      <c r="D84" s="72" t="s">
        <v>174</v>
      </c>
      <c r="E84" s="50">
        <v>6942.58</v>
      </c>
      <c r="F84" s="50">
        <v>416.55</v>
      </c>
      <c r="G84" s="50">
        <f t="shared" si="2"/>
        <v>416.55</v>
      </c>
      <c r="H84" s="50">
        <f t="shared" si="3"/>
        <v>7775.68</v>
      </c>
    </row>
    <row r="85" spans="1:8" ht="15.75" x14ac:dyDescent="0.25">
      <c r="A85" s="72" t="s">
        <v>203</v>
      </c>
      <c r="B85" s="72" t="s">
        <v>91</v>
      </c>
      <c r="C85" s="72" t="s">
        <v>90</v>
      </c>
      <c r="D85" s="72" t="s">
        <v>174</v>
      </c>
      <c r="E85" s="50">
        <v>36667.47</v>
      </c>
      <c r="F85" s="50">
        <v>916.69</v>
      </c>
      <c r="G85" s="50">
        <f t="shared" si="2"/>
        <v>916.69</v>
      </c>
      <c r="H85" s="50">
        <f t="shared" si="3"/>
        <v>38500.850000000006</v>
      </c>
    </row>
    <row r="86" spans="1:8" ht="15.75" x14ac:dyDescent="0.25">
      <c r="A86" s="72" t="s">
        <v>204</v>
      </c>
      <c r="B86" s="72" t="s">
        <v>91</v>
      </c>
      <c r="C86" s="72" t="s">
        <v>90</v>
      </c>
      <c r="D86" s="72" t="s">
        <v>175</v>
      </c>
      <c r="E86" s="50">
        <v>4444.8999999999996</v>
      </c>
      <c r="F86" s="50">
        <v>266.69</v>
      </c>
      <c r="G86" s="50">
        <f t="shared" si="2"/>
        <v>266.69</v>
      </c>
      <c r="H86" s="50">
        <f t="shared" si="3"/>
        <v>4978.2799999999988</v>
      </c>
    </row>
    <row r="87" spans="1:8" ht="15.75" x14ac:dyDescent="0.25">
      <c r="A87" s="72" t="s">
        <v>204</v>
      </c>
      <c r="B87" s="72" t="s">
        <v>91</v>
      </c>
      <c r="C87" s="72" t="s">
        <v>90</v>
      </c>
      <c r="D87" s="72" t="s">
        <v>175</v>
      </c>
      <c r="E87" s="50">
        <v>33192.19</v>
      </c>
      <c r="F87" s="50">
        <v>829.8</v>
      </c>
      <c r="G87" s="50">
        <f t="shared" si="2"/>
        <v>829.8</v>
      </c>
      <c r="H87" s="50">
        <f t="shared" si="3"/>
        <v>34851.790000000008</v>
      </c>
    </row>
    <row r="88" spans="1:8" ht="15.75" x14ac:dyDescent="0.25">
      <c r="A88" s="72" t="s">
        <v>205</v>
      </c>
      <c r="B88" s="72" t="s">
        <v>91</v>
      </c>
      <c r="C88" s="72" t="s">
        <v>90</v>
      </c>
      <c r="D88" s="72" t="s">
        <v>176</v>
      </c>
      <c r="E88" s="50">
        <v>6942.58</v>
      </c>
      <c r="F88" s="50">
        <v>416.55</v>
      </c>
      <c r="G88" s="50">
        <f t="shared" si="2"/>
        <v>416.55</v>
      </c>
      <c r="H88" s="50">
        <f t="shared" si="3"/>
        <v>7775.68</v>
      </c>
    </row>
    <row r="89" spans="1:8" ht="15.75" x14ac:dyDescent="0.25">
      <c r="A89" s="72" t="s">
        <v>205</v>
      </c>
      <c r="B89" s="72" t="s">
        <v>91</v>
      </c>
      <c r="C89" s="72" t="s">
        <v>90</v>
      </c>
      <c r="D89" s="72" t="s">
        <v>176</v>
      </c>
      <c r="E89" s="50">
        <v>46320.22</v>
      </c>
      <c r="F89" s="50">
        <v>1158.01</v>
      </c>
      <c r="G89" s="50">
        <f t="shared" si="2"/>
        <v>1158.01</v>
      </c>
      <c r="H89" s="50">
        <f t="shared" si="3"/>
        <v>48636.240000000005</v>
      </c>
    </row>
    <row r="90" spans="1:8" ht="15.75" x14ac:dyDescent="0.25">
      <c r="A90" s="72" t="s">
        <v>206</v>
      </c>
      <c r="B90" s="72" t="s">
        <v>91</v>
      </c>
      <c r="C90" s="72" t="s">
        <v>90</v>
      </c>
      <c r="D90" s="72" t="s">
        <v>177</v>
      </c>
      <c r="E90" s="50">
        <v>4444.8999999999996</v>
      </c>
      <c r="F90" s="50">
        <v>266.69</v>
      </c>
      <c r="G90" s="50">
        <f t="shared" si="2"/>
        <v>266.69</v>
      </c>
      <c r="H90" s="50">
        <f t="shared" si="3"/>
        <v>4978.2799999999988</v>
      </c>
    </row>
    <row r="91" spans="1:8" ht="15.75" x14ac:dyDescent="0.25">
      <c r="A91" s="72" t="s">
        <v>206</v>
      </c>
      <c r="B91" s="72" t="s">
        <v>91</v>
      </c>
      <c r="C91" s="72" t="s">
        <v>90</v>
      </c>
      <c r="D91" s="72" t="s">
        <v>177</v>
      </c>
      <c r="E91" s="50">
        <v>25691.67</v>
      </c>
      <c r="F91" s="50">
        <v>642.29</v>
      </c>
      <c r="G91" s="50">
        <f t="shared" si="2"/>
        <v>642.29</v>
      </c>
      <c r="H91" s="50">
        <f t="shared" si="3"/>
        <v>26976.25</v>
      </c>
    </row>
    <row r="92" spans="1:8" ht="15.75" x14ac:dyDescent="0.25">
      <c r="A92" s="72" t="s">
        <v>207</v>
      </c>
      <c r="B92" s="72" t="s">
        <v>91</v>
      </c>
      <c r="C92" s="72" t="s">
        <v>90</v>
      </c>
      <c r="D92" s="72" t="s">
        <v>178</v>
      </c>
      <c r="E92" s="50">
        <v>4444.8999999999996</v>
      </c>
      <c r="F92" s="50">
        <v>266.69</v>
      </c>
      <c r="G92" s="50">
        <f t="shared" si="2"/>
        <v>266.69</v>
      </c>
      <c r="H92" s="50">
        <f t="shared" si="3"/>
        <v>4978.2799999999988</v>
      </c>
    </row>
    <row r="93" spans="1:8" ht="15.75" x14ac:dyDescent="0.25">
      <c r="A93" s="72" t="s">
        <v>207</v>
      </c>
      <c r="B93" s="72" t="s">
        <v>91</v>
      </c>
      <c r="C93" s="72" t="s">
        <v>90</v>
      </c>
      <c r="D93" s="72" t="s">
        <v>178</v>
      </c>
      <c r="E93" s="50">
        <v>23344.13</v>
      </c>
      <c r="F93" s="50">
        <v>583.6</v>
      </c>
      <c r="G93" s="50">
        <f t="shared" si="2"/>
        <v>583.6</v>
      </c>
      <c r="H93" s="50">
        <f t="shared" si="3"/>
        <v>24511.329999999998</v>
      </c>
    </row>
    <row r="94" spans="1:8" ht="15.75" x14ac:dyDescent="0.25">
      <c r="A94" s="72" t="s">
        <v>208</v>
      </c>
      <c r="B94" s="72" t="s">
        <v>91</v>
      </c>
      <c r="C94" s="72" t="s">
        <v>90</v>
      </c>
      <c r="D94" s="72" t="s">
        <v>179</v>
      </c>
      <c r="E94" s="50">
        <v>8889.7999999999993</v>
      </c>
      <c r="F94" s="50">
        <v>533.39</v>
      </c>
      <c r="G94" s="50">
        <f t="shared" si="2"/>
        <v>533.39</v>
      </c>
      <c r="H94" s="50">
        <f t="shared" si="3"/>
        <v>9956.5799999999981</v>
      </c>
    </row>
    <row r="95" spans="1:8" ht="15.75" x14ac:dyDescent="0.25">
      <c r="A95" s="72" t="s">
        <v>208</v>
      </c>
      <c r="B95" s="72" t="s">
        <v>91</v>
      </c>
      <c r="C95" s="72" t="s">
        <v>90</v>
      </c>
      <c r="D95" s="72" t="s">
        <v>179</v>
      </c>
      <c r="E95" s="50">
        <v>24679.89</v>
      </c>
      <c r="F95" s="50">
        <v>617</v>
      </c>
      <c r="G95" s="50">
        <f t="shared" si="2"/>
        <v>617</v>
      </c>
      <c r="H95" s="50">
        <f t="shared" si="3"/>
        <v>25913.89</v>
      </c>
    </row>
    <row r="96" spans="1:8" ht="15.75" x14ac:dyDescent="0.25">
      <c r="A96" s="72" t="s">
        <v>209</v>
      </c>
      <c r="B96" s="72" t="s">
        <v>91</v>
      </c>
      <c r="C96" s="72" t="s">
        <v>90</v>
      </c>
      <c r="D96" s="72" t="s">
        <v>180</v>
      </c>
      <c r="E96" s="50">
        <v>4444.8999999999996</v>
      </c>
      <c r="F96" s="50">
        <v>266.69</v>
      </c>
      <c r="G96" s="50">
        <f t="shared" si="2"/>
        <v>266.69</v>
      </c>
      <c r="H96" s="50">
        <f t="shared" si="3"/>
        <v>4978.2799999999988</v>
      </c>
    </row>
    <row r="97" spans="1:8" ht="15.75" x14ac:dyDescent="0.25">
      <c r="A97" s="72" t="s">
        <v>209</v>
      </c>
      <c r="B97" s="72" t="s">
        <v>91</v>
      </c>
      <c r="C97" s="72" t="s">
        <v>90</v>
      </c>
      <c r="D97" s="72" t="s">
        <v>180</v>
      </c>
      <c r="E97" s="50">
        <v>42661.7</v>
      </c>
      <c r="F97" s="50">
        <v>1066.54</v>
      </c>
      <c r="G97" s="50">
        <f t="shared" si="2"/>
        <v>1066.54</v>
      </c>
      <c r="H97" s="50">
        <f t="shared" si="3"/>
        <v>44794.78</v>
      </c>
    </row>
    <row r="98" spans="1:8" ht="15.75" x14ac:dyDescent="0.25">
      <c r="A98" s="72" t="s">
        <v>210</v>
      </c>
      <c r="B98" s="72" t="s">
        <v>91</v>
      </c>
      <c r="C98" s="72" t="s">
        <v>90</v>
      </c>
      <c r="D98" s="72" t="s">
        <v>181</v>
      </c>
      <c r="E98" s="50">
        <v>25355.93</v>
      </c>
      <c r="F98" s="50">
        <v>633.9</v>
      </c>
      <c r="G98" s="50">
        <f t="shared" si="2"/>
        <v>633.9</v>
      </c>
      <c r="H98" s="50">
        <f t="shared" si="3"/>
        <v>26623.730000000003</v>
      </c>
    </row>
    <row r="99" spans="1:8" ht="15.75" x14ac:dyDescent="0.25">
      <c r="A99" s="72" t="s">
        <v>211</v>
      </c>
      <c r="B99" s="72" t="s">
        <v>91</v>
      </c>
      <c r="C99" s="72" t="s">
        <v>90</v>
      </c>
      <c r="D99" s="72" t="s">
        <v>182</v>
      </c>
      <c r="E99" s="50">
        <v>2497.6799999999998</v>
      </c>
      <c r="F99" s="50">
        <v>149.86000000000001</v>
      </c>
      <c r="G99" s="50">
        <f t="shared" si="2"/>
        <v>149.86000000000001</v>
      </c>
      <c r="H99" s="50">
        <f t="shared" si="3"/>
        <v>2797.4</v>
      </c>
    </row>
    <row r="100" spans="1:8" ht="15.75" x14ac:dyDescent="0.25">
      <c r="A100" s="72" t="s">
        <v>211</v>
      </c>
      <c r="B100" s="72" t="s">
        <v>91</v>
      </c>
      <c r="C100" s="72" t="s">
        <v>90</v>
      </c>
      <c r="D100" s="72" t="s">
        <v>182</v>
      </c>
      <c r="E100" s="50">
        <v>37217.980000000003</v>
      </c>
      <c r="F100" s="50">
        <v>930.45</v>
      </c>
      <c r="G100" s="50">
        <f t="shared" si="2"/>
        <v>930.45</v>
      </c>
      <c r="H100" s="50">
        <f t="shared" si="3"/>
        <v>39078.879999999997</v>
      </c>
    </row>
    <row r="101" spans="1:8" ht="15.75" x14ac:dyDescent="0.25">
      <c r="A101" s="72" t="s">
        <v>212</v>
      </c>
      <c r="B101" s="72" t="s">
        <v>91</v>
      </c>
      <c r="C101" s="72" t="s">
        <v>90</v>
      </c>
      <c r="D101" s="72" t="s">
        <v>183</v>
      </c>
      <c r="E101" s="50">
        <v>31604.36</v>
      </c>
      <c r="F101" s="50">
        <v>790.11</v>
      </c>
      <c r="G101" s="50">
        <f t="shared" si="2"/>
        <v>790.11</v>
      </c>
      <c r="H101" s="50">
        <f t="shared" si="3"/>
        <v>33184.58</v>
      </c>
    </row>
    <row r="102" spans="1:8" ht="15.75" x14ac:dyDescent="0.25">
      <c r="A102" s="72" t="s">
        <v>213</v>
      </c>
      <c r="B102" s="72" t="s">
        <v>91</v>
      </c>
      <c r="C102" s="72" t="s">
        <v>90</v>
      </c>
      <c r="D102" s="72" t="s">
        <v>184</v>
      </c>
      <c r="E102" s="50">
        <v>4444.8999999999996</v>
      </c>
      <c r="F102" s="50">
        <v>266.69</v>
      </c>
      <c r="G102" s="50">
        <f t="shared" si="2"/>
        <v>266.69</v>
      </c>
      <c r="H102" s="50">
        <f t="shared" si="3"/>
        <v>4978.2799999999988</v>
      </c>
    </row>
    <row r="103" spans="1:8" ht="15.75" x14ac:dyDescent="0.25">
      <c r="A103" s="72" t="s">
        <v>213</v>
      </c>
      <c r="B103" s="72" t="s">
        <v>91</v>
      </c>
      <c r="C103" s="72" t="s">
        <v>90</v>
      </c>
      <c r="D103" s="72" t="s">
        <v>184</v>
      </c>
      <c r="E103" s="50">
        <v>49218.54</v>
      </c>
      <c r="F103" s="50">
        <v>1230.46</v>
      </c>
      <c r="G103" s="50">
        <f t="shared" si="2"/>
        <v>1230.46</v>
      </c>
      <c r="H103" s="50">
        <f t="shared" si="3"/>
        <v>51679.46</v>
      </c>
    </row>
    <row r="104" spans="1:8" ht="15.75" x14ac:dyDescent="0.25">
      <c r="A104" s="72" t="s">
        <v>214</v>
      </c>
      <c r="B104" s="72" t="s">
        <v>91</v>
      </c>
      <c r="C104" s="72" t="s">
        <v>90</v>
      </c>
      <c r="D104" s="72" t="s">
        <v>185</v>
      </c>
      <c r="E104" s="50">
        <v>35964.76</v>
      </c>
      <c r="F104" s="50">
        <v>899.12</v>
      </c>
      <c r="G104" s="50">
        <f t="shared" si="2"/>
        <v>899.12</v>
      </c>
      <c r="H104" s="50">
        <f t="shared" si="3"/>
        <v>37763.000000000007</v>
      </c>
    </row>
    <row r="105" spans="1:8" ht="15.75" x14ac:dyDescent="0.25">
      <c r="A105" s="72" t="s">
        <v>215</v>
      </c>
      <c r="B105" s="72" t="s">
        <v>91</v>
      </c>
      <c r="C105" s="72" t="s">
        <v>90</v>
      </c>
      <c r="D105" s="72" t="s">
        <v>186</v>
      </c>
      <c r="E105" s="50">
        <v>4444.8999999999996</v>
      </c>
      <c r="F105" s="50">
        <v>266.69</v>
      </c>
      <c r="G105" s="50">
        <f t="shared" si="2"/>
        <v>266.69</v>
      </c>
      <c r="H105" s="50">
        <f t="shared" si="3"/>
        <v>4978.2799999999988</v>
      </c>
    </row>
    <row r="106" spans="1:8" ht="15.75" x14ac:dyDescent="0.25">
      <c r="A106" s="72" t="s">
        <v>215</v>
      </c>
      <c r="B106" s="72" t="s">
        <v>91</v>
      </c>
      <c r="C106" s="72" t="s">
        <v>90</v>
      </c>
      <c r="D106" s="72" t="s">
        <v>186</v>
      </c>
      <c r="E106" s="50">
        <v>60596.86</v>
      </c>
      <c r="F106" s="50">
        <v>1514.92</v>
      </c>
      <c r="G106" s="50">
        <f t="shared" si="2"/>
        <v>1514.92</v>
      </c>
      <c r="H106" s="50">
        <f t="shared" si="3"/>
        <v>63626.7</v>
      </c>
    </row>
    <row r="107" spans="1:8" ht="15.75" x14ac:dyDescent="0.25">
      <c r="A107" s="72" t="s">
        <v>216</v>
      </c>
      <c r="B107" s="72" t="s">
        <v>91</v>
      </c>
      <c r="C107" s="72" t="s">
        <v>90</v>
      </c>
      <c r="D107" s="72" t="s">
        <v>187</v>
      </c>
      <c r="E107" s="50">
        <v>36002.660000000003</v>
      </c>
      <c r="F107" s="50">
        <v>900.07</v>
      </c>
      <c r="G107" s="50">
        <f t="shared" si="2"/>
        <v>900.07</v>
      </c>
      <c r="H107" s="50">
        <f t="shared" si="3"/>
        <v>37802.800000000003</v>
      </c>
    </row>
    <row r="108" spans="1:8" ht="15.75" x14ac:dyDescent="0.25">
      <c r="A108" s="72" t="s">
        <v>249</v>
      </c>
      <c r="B108" s="72" t="s">
        <v>91</v>
      </c>
      <c r="C108" s="72" t="s">
        <v>90</v>
      </c>
      <c r="D108" s="72" t="s">
        <v>217</v>
      </c>
      <c r="E108" s="50">
        <v>13334.7</v>
      </c>
      <c r="F108" s="50">
        <v>800.08</v>
      </c>
      <c r="G108" s="50">
        <f>+F108</f>
        <v>800.08</v>
      </c>
      <c r="H108" s="50">
        <f t="shared" si="3"/>
        <v>14934.86</v>
      </c>
    </row>
    <row r="109" spans="1:8" ht="15.75" x14ac:dyDescent="0.25">
      <c r="A109" s="72" t="s">
        <v>249</v>
      </c>
      <c r="B109" s="72" t="s">
        <v>91</v>
      </c>
      <c r="C109" s="72" t="s">
        <v>90</v>
      </c>
      <c r="D109" s="72" t="s">
        <v>217</v>
      </c>
      <c r="E109" s="50">
        <v>15829.09</v>
      </c>
      <c r="F109" s="50">
        <v>395.73</v>
      </c>
      <c r="G109" s="50">
        <f t="shared" ref="G109:G161" si="4">+F109</f>
        <v>395.73</v>
      </c>
      <c r="H109" s="50">
        <f t="shared" si="3"/>
        <v>16620.55</v>
      </c>
    </row>
    <row r="110" spans="1:8" ht="15.75" x14ac:dyDescent="0.25">
      <c r="A110" s="72" t="s">
        <v>250</v>
      </c>
      <c r="B110" s="72" t="s">
        <v>91</v>
      </c>
      <c r="C110" s="72" t="s">
        <v>90</v>
      </c>
      <c r="D110" s="72" t="s">
        <v>218</v>
      </c>
      <c r="E110" s="50">
        <v>4444.8999999999996</v>
      </c>
      <c r="F110" s="50">
        <v>266.69</v>
      </c>
      <c r="G110" s="50">
        <f t="shared" si="4"/>
        <v>266.69</v>
      </c>
      <c r="H110" s="50">
        <f t="shared" si="3"/>
        <v>4978.2799999999988</v>
      </c>
    </row>
    <row r="111" spans="1:8" ht="15.75" x14ac:dyDescent="0.25">
      <c r="A111" s="72" t="s">
        <v>250</v>
      </c>
      <c r="B111" s="72" t="s">
        <v>91</v>
      </c>
      <c r="C111" s="72" t="s">
        <v>90</v>
      </c>
      <c r="D111" s="72" t="s">
        <v>218</v>
      </c>
      <c r="E111" s="50">
        <v>35455.9</v>
      </c>
      <c r="F111" s="50">
        <v>886.4</v>
      </c>
      <c r="G111" s="50">
        <f t="shared" si="4"/>
        <v>886.4</v>
      </c>
      <c r="H111" s="50">
        <f t="shared" si="3"/>
        <v>37228.700000000004</v>
      </c>
    </row>
    <row r="112" spans="1:8" ht="15.75" x14ac:dyDescent="0.25">
      <c r="A112" s="72" t="s">
        <v>251</v>
      </c>
      <c r="B112" s="72" t="s">
        <v>91</v>
      </c>
      <c r="C112" s="72" t="s">
        <v>90</v>
      </c>
      <c r="D112" s="72" t="s">
        <v>219</v>
      </c>
      <c r="E112" s="50">
        <v>24952.65</v>
      </c>
      <c r="F112" s="50">
        <v>623.82000000000005</v>
      </c>
      <c r="G112" s="50">
        <f t="shared" si="4"/>
        <v>623.82000000000005</v>
      </c>
      <c r="H112" s="50">
        <f t="shared" si="3"/>
        <v>26200.29</v>
      </c>
    </row>
    <row r="113" spans="1:8" ht="15.75" x14ac:dyDescent="0.25">
      <c r="A113" s="72" t="s">
        <v>251</v>
      </c>
      <c r="B113" s="72" t="s">
        <v>91</v>
      </c>
      <c r="C113" s="72" t="s">
        <v>90</v>
      </c>
      <c r="D113" s="72" t="s">
        <v>220</v>
      </c>
      <c r="E113" s="50">
        <v>1116.9000000000001</v>
      </c>
      <c r="F113" s="50">
        <v>27.92</v>
      </c>
      <c r="G113" s="50">
        <f t="shared" si="4"/>
        <v>27.92</v>
      </c>
      <c r="H113" s="50">
        <f t="shared" si="3"/>
        <v>1172.7400000000002</v>
      </c>
    </row>
    <row r="114" spans="1:8" ht="15.75" x14ac:dyDescent="0.25">
      <c r="A114" s="72" t="s">
        <v>252</v>
      </c>
      <c r="B114" s="72" t="s">
        <v>91</v>
      </c>
      <c r="C114" s="72" t="s">
        <v>90</v>
      </c>
      <c r="D114" s="72" t="s">
        <v>221</v>
      </c>
      <c r="E114" s="50">
        <v>38125.65</v>
      </c>
      <c r="F114" s="50">
        <v>953.14</v>
      </c>
      <c r="G114" s="50">
        <f t="shared" si="4"/>
        <v>953.14</v>
      </c>
      <c r="H114" s="50">
        <f t="shared" si="3"/>
        <v>40031.93</v>
      </c>
    </row>
    <row r="115" spans="1:8" ht="15.75" x14ac:dyDescent="0.25">
      <c r="A115" s="72" t="s">
        <v>253</v>
      </c>
      <c r="B115" s="72" t="s">
        <v>91</v>
      </c>
      <c r="C115" s="72" t="s">
        <v>90</v>
      </c>
      <c r="D115" s="72" t="s">
        <v>222</v>
      </c>
      <c r="E115" s="50">
        <v>4444.8999999999996</v>
      </c>
      <c r="F115" s="50">
        <v>266.69</v>
      </c>
      <c r="G115" s="50">
        <f t="shared" si="4"/>
        <v>266.69</v>
      </c>
      <c r="H115" s="50">
        <f t="shared" si="3"/>
        <v>4978.2799999999988</v>
      </c>
    </row>
    <row r="116" spans="1:8" ht="15.75" x14ac:dyDescent="0.25">
      <c r="A116" s="72" t="s">
        <v>253</v>
      </c>
      <c r="B116" s="72" t="s">
        <v>91</v>
      </c>
      <c r="C116" s="72" t="s">
        <v>90</v>
      </c>
      <c r="D116" s="72" t="s">
        <v>222</v>
      </c>
      <c r="E116" s="50">
        <v>38857.379999999997</v>
      </c>
      <c r="F116" s="50">
        <v>971.43</v>
      </c>
      <c r="G116" s="50">
        <f t="shared" si="4"/>
        <v>971.43</v>
      </c>
      <c r="H116" s="50">
        <f t="shared" si="3"/>
        <v>40800.239999999998</v>
      </c>
    </row>
    <row r="117" spans="1:8" ht="15.75" x14ac:dyDescent="0.25">
      <c r="A117" s="72" t="s">
        <v>254</v>
      </c>
      <c r="B117" s="72" t="s">
        <v>91</v>
      </c>
      <c r="C117" s="72" t="s">
        <v>90</v>
      </c>
      <c r="D117" s="72" t="s">
        <v>223</v>
      </c>
      <c r="E117" s="50">
        <v>39374.51</v>
      </c>
      <c r="F117" s="50">
        <v>984.36</v>
      </c>
      <c r="G117" s="50">
        <f t="shared" si="4"/>
        <v>984.36</v>
      </c>
      <c r="H117" s="50">
        <f t="shared" si="3"/>
        <v>41343.230000000003</v>
      </c>
    </row>
    <row r="118" spans="1:8" ht="15.75" x14ac:dyDescent="0.25">
      <c r="A118" s="72" t="s">
        <v>255</v>
      </c>
      <c r="B118" s="72" t="s">
        <v>91</v>
      </c>
      <c r="C118" s="72" t="s">
        <v>90</v>
      </c>
      <c r="D118" s="72" t="s">
        <v>224</v>
      </c>
      <c r="E118" s="50">
        <v>2497.6799999999998</v>
      </c>
      <c r="F118" s="50">
        <v>149.86000000000001</v>
      </c>
      <c r="G118" s="50">
        <f t="shared" si="4"/>
        <v>149.86000000000001</v>
      </c>
      <c r="H118" s="50">
        <f t="shared" si="3"/>
        <v>2797.4</v>
      </c>
    </row>
    <row r="119" spans="1:8" ht="15.75" x14ac:dyDescent="0.25">
      <c r="A119" s="72" t="s">
        <v>255</v>
      </c>
      <c r="B119" s="72" t="s">
        <v>91</v>
      </c>
      <c r="C119" s="72" t="s">
        <v>90</v>
      </c>
      <c r="D119" s="72" t="s">
        <v>224</v>
      </c>
      <c r="E119" s="50">
        <v>37445.47</v>
      </c>
      <c r="F119" s="50">
        <v>936.14</v>
      </c>
      <c r="G119" s="50">
        <f t="shared" si="4"/>
        <v>936.14</v>
      </c>
      <c r="H119" s="50">
        <f t="shared" si="3"/>
        <v>39317.75</v>
      </c>
    </row>
    <row r="120" spans="1:8" ht="15.75" x14ac:dyDescent="0.25">
      <c r="A120" s="72" t="s">
        <v>256</v>
      </c>
      <c r="B120" s="72" t="s">
        <v>91</v>
      </c>
      <c r="C120" s="72" t="s">
        <v>90</v>
      </c>
      <c r="D120" s="72" t="s">
        <v>225</v>
      </c>
      <c r="E120" s="50">
        <v>8889.7999999999993</v>
      </c>
      <c r="F120" s="50">
        <v>533.39</v>
      </c>
      <c r="G120" s="50">
        <f t="shared" si="4"/>
        <v>533.39</v>
      </c>
      <c r="H120" s="50">
        <f t="shared" si="3"/>
        <v>9956.5799999999981</v>
      </c>
    </row>
    <row r="121" spans="1:8" ht="15.75" x14ac:dyDescent="0.25">
      <c r="A121" s="72" t="s">
        <v>256</v>
      </c>
      <c r="B121" s="72" t="s">
        <v>91</v>
      </c>
      <c r="C121" s="72" t="s">
        <v>90</v>
      </c>
      <c r="D121" s="72" t="s">
        <v>225</v>
      </c>
      <c r="E121" s="50">
        <v>40285.699999999997</v>
      </c>
      <c r="F121" s="50">
        <v>1007.14</v>
      </c>
      <c r="G121" s="50">
        <f t="shared" si="4"/>
        <v>1007.14</v>
      </c>
      <c r="H121" s="50">
        <f t="shared" si="3"/>
        <v>42299.979999999996</v>
      </c>
    </row>
    <row r="122" spans="1:8" ht="15.75" x14ac:dyDescent="0.25">
      <c r="A122" s="72" t="s">
        <v>257</v>
      </c>
      <c r="B122" s="72" t="s">
        <v>91</v>
      </c>
      <c r="C122" s="72" t="s">
        <v>90</v>
      </c>
      <c r="D122" s="72" t="s">
        <v>226</v>
      </c>
      <c r="E122" s="50">
        <v>29123</v>
      </c>
      <c r="F122" s="50">
        <v>728.08</v>
      </c>
      <c r="G122" s="50">
        <f t="shared" si="4"/>
        <v>728.08</v>
      </c>
      <c r="H122" s="50">
        <f t="shared" si="3"/>
        <v>30579.160000000003</v>
      </c>
    </row>
    <row r="123" spans="1:8" ht="15.75" x14ac:dyDescent="0.25">
      <c r="A123" s="72" t="s">
        <v>258</v>
      </c>
      <c r="B123" s="72" t="s">
        <v>91</v>
      </c>
      <c r="C123" s="72" t="s">
        <v>90</v>
      </c>
      <c r="D123" s="72" t="s">
        <v>227</v>
      </c>
      <c r="E123" s="50">
        <v>4444.8999999999996</v>
      </c>
      <c r="F123" s="50">
        <v>266.69</v>
      </c>
      <c r="G123" s="50">
        <f t="shared" si="4"/>
        <v>266.69</v>
      </c>
      <c r="H123" s="50">
        <f t="shared" si="3"/>
        <v>4978.2799999999988</v>
      </c>
    </row>
    <row r="124" spans="1:8" ht="15.75" x14ac:dyDescent="0.25">
      <c r="A124" s="72" t="s">
        <v>258</v>
      </c>
      <c r="B124" s="72" t="s">
        <v>91</v>
      </c>
      <c r="C124" s="72" t="s">
        <v>90</v>
      </c>
      <c r="D124" s="72" t="s">
        <v>227</v>
      </c>
      <c r="E124" s="50">
        <v>31618.6</v>
      </c>
      <c r="F124" s="50">
        <v>790.47</v>
      </c>
      <c r="G124" s="50">
        <f t="shared" si="4"/>
        <v>790.47</v>
      </c>
      <c r="H124" s="50">
        <f t="shared" si="3"/>
        <v>33199.54</v>
      </c>
    </row>
    <row r="125" spans="1:8" ht="15.75" x14ac:dyDescent="0.25">
      <c r="A125" s="72" t="s">
        <v>259</v>
      </c>
      <c r="B125" s="72" t="s">
        <v>91</v>
      </c>
      <c r="C125" s="72" t="s">
        <v>90</v>
      </c>
      <c r="D125" s="72" t="s">
        <v>228</v>
      </c>
      <c r="E125" s="50">
        <v>46326.65</v>
      </c>
      <c r="F125" s="50">
        <v>1158.17</v>
      </c>
      <c r="G125" s="50">
        <f t="shared" si="4"/>
        <v>1158.17</v>
      </c>
      <c r="H125" s="50">
        <f t="shared" si="3"/>
        <v>48642.99</v>
      </c>
    </row>
    <row r="126" spans="1:8" ht="15.75" x14ac:dyDescent="0.25">
      <c r="A126" s="72" t="s">
        <v>260</v>
      </c>
      <c r="B126" s="72" t="s">
        <v>91</v>
      </c>
      <c r="C126" s="72" t="s">
        <v>90</v>
      </c>
      <c r="D126" s="72" t="s">
        <v>229</v>
      </c>
      <c r="E126" s="50">
        <v>4444.8999999999996</v>
      </c>
      <c r="F126" s="50">
        <v>266.69</v>
      </c>
      <c r="G126" s="50">
        <f t="shared" si="4"/>
        <v>266.69</v>
      </c>
      <c r="H126" s="50">
        <f t="shared" si="3"/>
        <v>4978.2799999999988</v>
      </c>
    </row>
    <row r="127" spans="1:8" ht="15.75" x14ac:dyDescent="0.25">
      <c r="A127" s="72" t="s">
        <v>260</v>
      </c>
      <c r="B127" s="72" t="s">
        <v>91</v>
      </c>
      <c r="C127" s="72" t="s">
        <v>90</v>
      </c>
      <c r="D127" s="72" t="s">
        <v>229</v>
      </c>
      <c r="E127" s="50">
        <v>20899.28</v>
      </c>
      <c r="F127" s="50">
        <v>522.48</v>
      </c>
      <c r="G127" s="50">
        <f t="shared" si="4"/>
        <v>522.48</v>
      </c>
      <c r="H127" s="50">
        <f t="shared" si="3"/>
        <v>21944.239999999998</v>
      </c>
    </row>
    <row r="128" spans="1:8" ht="15.75" x14ac:dyDescent="0.25">
      <c r="A128" s="72" t="s">
        <v>261</v>
      </c>
      <c r="B128" s="72" t="s">
        <v>91</v>
      </c>
      <c r="C128" s="72" t="s">
        <v>90</v>
      </c>
      <c r="D128" s="72" t="s">
        <v>230</v>
      </c>
      <c r="E128" s="50">
        <v>4444.8999999999996</v>
      </c>
      <c r="F128" s="50">
        <v>266.69</v>
      </c>
      <c r="G128" s="50">
        <f t="shared" si="4"/>
        <v>266.69</v>
      </c>
      <c r="H128" s="50">
        <f t="shared" si="3"/>
        <v>4978.2799999999988</v>
      </c>
    </row>
    <row r="129" spans="1:8" ht="15.75" x14ac:dyDescent="0.25">
      <c r="A129" s="72" t="s">
        <v>261</v>
      </c>
      <c r="B129" s="72" t="s">
        <v>91</v>
      </c>
      <c r="C129" s="72" t="s">
        <v>90</v>
      </c>
      <c r="D129" s="72" t="s">
        <v>230</v>
      </c>
      <c r="E129" s="50">
        <v>26584.47</v>
      </c>
      <c r="F129" s="50">
        <v>664.61</v>
      </c>
      <c r="G129" s="50">
        <f t="shared" si="4"/>
        <v>664.61</v>
      </c>
      <c r="H129" s="50">
        <f t="shared" si="3"/>
        <v>27913.690000000002</v>
      </c>
    </row>
    <row r="130" spans="1:8" ht="15.75" x14ac:dyDescent="0.25">
      <c r="A130" s="72" t="s">
        <v>262</v>
      </c>
      <c r="B130" s="72" t="s">
        <v>91</v>
      </c>
      <c r="C130" s="72" t="s">
        <v>90</v>
      </c>
      <c r="D130" s="72" t="s">
        <v>231</v>
      </c>
      <c r="E130" s="50">
        <v>4444.8999999999996</v>
      </c>
      <c r="F130" s="50">
        <v>266.69</v>
      </c>
      <c r="G130" s="50">
        <f t="shared" si="4"/>
        <v>266.69</v>
      </c>
      <c r="H130" s="50">
        <f t="shared" si="3"/>
        <v>4978.2799999999988</v>
      </c>
    </row>
    <row r="131" spans="1:8" ht="15.75" x14ac:dyDescent="0.25">
      <c r="A131" s="72" t="s">
        <v>262</v>
      </c>
      <c r="B131" s="72" t="s">
        <v>91</v>
      </c>
      <c r="C131" s="72" t="s">
        <v>90</v>
      </c>
      <c r="D131" s="72" t="s">
        <v>231</v>
      </c>
      <c r="E131" s="50">
        <v>32339.02</v>
      </c>
      <c r="F131" s="50">
        <v>808.48</v>
      </c>
      <c r="G131" s="50">
        <f t="shared" si="4"/>
        <v>808.48</v>
      </c>
      <c r="H131" s="50">
        <f t="shared" si="3"/>
        <v>33955.980000000003</v>
      </c>
    </row>
    <row r="132" spans="1:8" ht="15.75" x14ac:dyDescent="0.25">
      <c r="A132" s="72" t="s">
        <v>263</v>
      </c>
      <c r="B132" s="72" t="s">
        <v>91</v>
      </c>
      <c r="C132" s="72" t="s">
        <v>90</v>
      </c>
      <c r="D132" s="72" t="s">
        <v>232</v>
      </c>
      <c r="E132" s="50">
        <v>6942.58</v>
      </c>
      <c r="F132" s="50">
        <v>416.55</v>
      </c>
      <c r="G132" s="50">
        <f t="shared" si="4"/>
        <v>416.55</v>
      </c>
      <c r="H132" s="50">
        <f t="shared" si="3"/>
        <v>7775.68</v>
      </c>
    </row>
    <row r="133" spans="1:8" ht="15.75" x14ac:dyDescent="0.25">
      <c r="A133" s="72" t="s">
        <v>263</v>
      </c>
      <c r="B133" s="72" t="s">
        <v>91</v>
      </c>
      <c r="C133" s="72" t="s">
        <v>90</v>
      </c>
      <c r="D133" s="72" t="s">
        <v>232</v>
      </c>
      <c r="E133" s="50">
        <v>66510.399999999994</v>
      </c>
      <c r="F133" s="50">
        <v>1662.76</v>
      </c>
      <c r="G133" s="50">
        <f t="shared" si="4"/>
        <v>1662.76</v>
      </c>
      <c r="H133" s="50">
        <f t="shared" si="3"/>
        <v>69835.919999999984</v>
      </c>
    </row>
    <row r="134" spans="1:8" ht="15.75" x14ac:dyDescent="0.25">
      <c r="A134" s="72" t="s">
        <v>264</v>
      </c>
      <c r="B134" s="72" t="s">
        <v>91</v>
      </c>
      <c r="C134" s="72" t="s">
        <v>90</v>
      </c>
      <c r="D134" s="72" t="s">
        <v>233</v>
      </c>
      <c r="E134" s="50">
        <v>82303.649999999994</v>
      </c>
      <c r="F134" s="50">
        <v>2057.59</v>
      </c>
      <c r="G134" s="50">
        <f t="shared" si="4"/>
        <v>2057.59</v>
      </c>
      <c r="H134" s="50">
        <f t="shared" ref="H134:H197" si="5">SUM(E134:G134)</f>
        <v>86418.829999999987</v>
      </c>
    </row>
    <row r="135" spans="1:8" ht="15.75" x14ac:dyDescent="0.25">
      <c r="A135" s="72" t="s">
        <v>265</v>
      </c>
      <c r="B135" s="72" t="s">
        <v>91</v>
      </c>
      <c r="C135" s="72" t="s">
        <v>90</v>
      </c>
      <c r="D135" s="72" t="s">
        <v>234</v>
      </c>
      <c r="E135" s="50">
        <v>8889.7999999999993</v>
      </c>
      <c r="F135" s="50">
        <v>533.39</v>
      </c>
      <c r="G135" s="50">
        <f t="shared" si="4"/>
        <v>533.39</v>
      </c>
      <c r="H135" s="50">
        <f t="shared" si="5"/>
        <v>9956.5799999999981</v>
      </c>
    </row>
    <row r="136" spans="1:8" ht="15.75" x14ac:dyDescent="0.25">
      <c r="A136" s="72" t="s">
        <v>265</v>
      </c>
      <c r="B136" s="72" t="s">
        <v>91</v>
      </c>
      <c r="C136" s="72" t="s">
        <v>90</v>
      </c>
      <c r="D136" s="72" t="s">
        <v>234</v>
      </c>
      <c r="E136" s="50">
        <v>47319.7</v>
      </c>
      <c r="F136" s="50">
        <v>1182.99</v>
      </c>
      <c r="G136" s="50">
        <f t="shared" si="4"/>
        <v>1182.99</v>
      </c>
      <c r="H136" s="50">
        <f t="shared" si="5"/>
        <v>49685.679999999993</v>
      </c>
    </row>
    <row r="137" spans="1:8" ht="15.75" x14ac:dyDescent="0.25">
      <c r="A137" s="72" t="s">
        <v>266</v>
      </c>
      <c r="B137" s="72" t="s">
        <v>91</v>
      </c>
      <c r="C137" s="72" t="s">
        <v>90</v>
      </c>
      <c r="D137" s="72" t="s">
        <v>235</v>
      </c>
      <c r="E137" s="50">
        <v>44978.23</v>
      </c>
      <c r="F137" s="50">
        <v>1124.46</v>
      </c>
      <c r="G137" s="50">
        <f t="shared" si="4"/>
        <v>1124.46</v>
      </c>
      <c r="H137" s="50">
        <f t="shared" si="5"/>
        <v>47227.15</v>
      </c>
    </row>
    <row r="138" spans="1:8" ht="15.75" x14ac:dyDescent="0.25">
      <c r="A138" s="72" t="s">
        <v>267</v>
      </c>
      <c r="B138" s="72" t="s">
        <v>91</v>
      </c>
      <c r="C138" s="72" t="s">
        <v>90</v>
      </c>
      <c r="D138" s="72" t="s">
        <v>236</v>
      </c>
      <c r="E138" s="50">
        <v>18923.36</v>
      </c>
      <c r="F138" s="50">
        <v>473.08</v>
      </c>
      <c r="G138" s="50">
        <f t="shared" si="4"/>
        <v>473.08</v>
      </c>
      <c r="H138" s="50">
        <f t="shared" si="5"/>
        <v>19869.520000000004</v>
      </c>
    </row>
    <row r="139" spans="1:8" ht="15.75" x14ac:dyDescent="0.25">
      <c r="A139" s="72" t="s">
        <v>268</v>
      </c>
      <c r="B139" s="72" t="s">
        <v>91</v>
      </c>
      <c r="C139" s="72" t="s">
        <v>90</v>
      </c>
      <c r="D139" s="72" t="s">
        <v>237</v>
      </c>
      <c r="E139" s="50">
        <v>9942</v>
      </c>
      <c r="F139" s="50">
        <v>596.52</v>
      </c>
      <c r="G139" s="50">
        <f t="shared" si="4"/>
        <v>596.52</v>
      </c>
      <c r="H139" s="50">
        <f t="shared" si="5"/>
        <v>11135.04</v>
      </c>
    </row>
    <row r="140" spans="1:8" ht="15.75" x14ac:dyDescent="0.25">
      <c r="A140" s="72" t="s">
        <v>268</v>
      </c>
      <c r="B140" s="72" t="s">
        <v>91</v>
      </c>
      <c r="C140" s="72" t="s">
        <v>90</v>
      </c>
      <c r="D140" s="72" t="s">
        <v>237</v>
      </c>
      <c r="E140" s="50">
        <v>15374.89</v>
      </c>
      <c r="F140" s="50">
        <v>384.37</v>
      </c>
      <c r="G140" s="50">
        <f t="shared" si="4"/>
        <v>384.37</v>
      </c>
      <c r="H140" s="50">
        <f t="shared" si="5"/>
        <v>16143.630000000001</v>
      </c>
    </row>
    <row r="141" spans="1:8" ht="15.75" x14ac:dyDescent="0.25">
      <c r="A141" s="72" t="s">
        <v>269</v>
      </c>
      <c r="B141" s="72" t="s">
        <v>91</v>
      </c>
      <c r="C141" s="72" t="s">
        <v>90</v>
      </c>
      <c r="D141" s="72" t="s">
        <v>238</v>
      </c>
      <c r="E141" s="50">
        <v>4971</v>
      </c>
      <c r="F141" s="50">
        <v>298.26</v>
      </c>
      <c r="G141" s="50">
        <f t="shared" si="4"/>
        <v>298.26</v>
      </c>
      <c r="H141" s="50">
        <f t="shared" si="5"/>
        <v>5567.52</v>
      </c>
    </row>
    <row r="142" spans="1:8" ht="15.75" x14ac:dyDescent="0.25">
      <c r="A142" s="72" t="s">
        <v>269</v>
      </c>
      <c r="B142" s="72" t="s">
        <v>91</v>
      </c>
      <c r="C142" s="72" t="s">
        <v>90</v>
      </c>
      <c r="D142" s="72" t="s">
        <v>238</v>
      </c>
      <c r="E142" s="50">
        <v>25964.9</v>
      </c>
      <c r="F142" s="50">
        <v>649.12</v>
      </c>
      <c r="G142" s="50">
        <f t="shared" si="4"/>
        <v>649.12</v>
      </c>
      <c r="H142" s="50">
        <f t="shared" si="5"/>
        <v>27263.14</v>
      </c>
    </row>
    <row r="143" spans="1:8" ht="15.75" x14ac:dyDescent="0.25">
      <c r="A143" s="72" t="s">
        <v>269</v>
      </c>
      <c r="B143" s="72" t="s">
        <v>91</v>
      </c>
      <c r="C143" s="72" t="s">
        <v>90</v>
      </c>
      <c r="D143" s="72" t="s">
        <v>239</v>
      </c>
      <c r="E143" s="50">
        <v>1751</v>
      </c>
      <c r="F143" s="50">
        <v>43.78</v>
      </c>
      <c r="G143" s="50">
        <f t="shared" si="4"/>
        <v>43.78</v>
      </c>
      <c r="H143" s="50">
        <f t="shared" si="5"/>
        <v>1838.56</v>
      </c>
    </row>
    <row r="144" spans="1:8" ht="15.75" x14ac:dyDescent="0.25">
      <c r="A144" s="72" t="s">
        <v>270</v>
      </c>
      <c r="B144" s="72" t="s">
        <v>91</v>
      </c>
      <c r="C144" s="72" t="s">
        <v>90</v>
      </c>
      <c r="D144" s="72" t="s">
        <v>240</v>
      </c>
      <c r="E144" s="50">
        <v>4971</v>
      </c>
      <c r="F144" s="50">
        <v>298.26</v>
      </c>
      <c r="G144" s="50">
        <f t="shared" si="4"/>
        <v>298.26</v>
      </c>
      <c r="H144" s="50">
        <f t="shared" si="5"/>
        <v>5567.52</v>
      </c>
    </row>
    <row r="145" spans="1:8" ht="15.75" x14ac:dyDescent="0.25">
      <c r="A145" s="72" t="s">
        <v>270</v>
      </c>
      <c r="B145" s="72" t="s">
        <v>91</v>
      </c>
      <c r="C145" s="72" t="s">
        <v>90</v>
      </c>
      <c r="D145" s="72" t="s">
        <v>240</v>
      </c>
      <c r="E145" s="50">
        <v>34417.599999999999</v>
      </c>
      <c r="F145" s="50">
        <v>860.44</v>
      </c>
      <c r="G145" s="50">
        <f t="shared" si="4"/>
        <v>860.44</v>
      </c>
      <c r="H145" s="50">
        <f t="shared" si="5"/>
        <v>36138.480000000003</v>
      </c>
    </row>
    <row r="146" spans="1:8" ht="15.75" x14ac:dyDescent="0.25">
      <c r="A146" s="72" t="s">
        <v>271</v>
      </c>
      <c r="B146" s="72" t="s">
        <v>91</v>
      </c>
      <c r="C146" s="72" t="s">
        <v>90</v>
      </c>
      <c r="D146" s="72" t="s">
        <v>241</v>
      </c>
      <c r="E146" s="50">
        <v>9942</v>
      </c>
      <c r="F146" s="50">
        <v>596.52</v>
      </c>
      <c r="G146" s="50">
        <f t="shared" si="4"/>
        <v>596.52</v>
      </c>
      <c r="H146" s="50">
        <f t="shared" si="5"/>
        <v>11135.04</v>
      </c>
    </row>
    <row r="147" spans="1:8" ht="15.75" x14ac:dyDescent="0.25">
      <c r="A147" s="72" t="s">
        <v>271</v>
      </c>
      <c r="B147" s="72" t="s">
        <v>91</v>
      </c>
      <c r="C147" s="72" t="s">
        <v>90</v>
      </c>
      <c r="D147" s="72" t="s">
        <v>241</v>
      </c>
      <c r="E147" s="50">
        <v>40326.559999999998</v>
      </c>
      <c r="F147" s="50">
        <v>1008.16</v>
      </c>
      <c r="G147" s="50">
        <f t="shared" si="4"/>
        <v>1008.16</v>
      </c>
      <c r="H147" s="50">
        <f t="shared" si="5"/>
        <v>42342.880000000005</v>
      </c>
    </row>
    <row r="148" spans="1:8" ht="15.75" x14ac:dyDescent="0.25">
      <c r="A148" s="72" t="s">
        <v>272</v>
      </c>
      <c r="B148" s="72" t="s">
        <v>91</v>
      </c>
      <c r="C148" s="72" t="s">
        <v>90</v>
      </c>
      <c r="D148" s="72" t="s">
        <v>242</v>
      </c>
      <c r="E148" s="50">
        <v>12439.68</v>
      </c>
      <c r="F148" s="50">
        <v>746.38</v>
      </c>
      <c r="G148" s="50">
        <f t="shared" si="4"/>
        <v>746.38</v>
      </c>
      <c r="H148" s="50">
        <f t="shared" si="5"/>
        <v>13932.439999999999</v>
      </c>
    </row>
    <row r="149" spans="1:8" ht="15.75" x14ac:dyDescent="0.25">
      <c r="A149" s="72" t="s">
        <v>272</v>
      </c>
      <c r="B149" s="72" t="s">
        <v>91</v>
      </c>
      <c r="C149" s="72" t="s">
        <v>90</v>
      </c>
      <c r="D149" s="72" t="s">
        <v>242</v>
      </c>
      <c r="E149" s="50">
        <v>39381.33</v>
      </c>
      <c r="F149" s="50">
        <v>984.53</v>
      </c>
      <c r="G149" s="50">
        <f t="shared" si="4"/>
        <v>984.53</v>
      </c>
      <c r="H149" s="50">
        <f t="shared" si="5"/>
        <v>41350.39</v>
      </c>
    </row>
    <row r="150" spans="1:8" ht="15.75" x14ac:dyDescent="0.25">
      <c r="A150" s="72" t="s">
        <v>273</v>
      </c>
      <c r="B150" s="72" t="s">
        <v>91</v>
      </c>
      <c r="C150" s="72" t="s">
        <v>90</v>
      </c>
      <c r="D150" s="72" t="s">
        <v>243</v>
      </c>
      <c r="E150" s="50">
        <v>9942</v>
      </c>
      <c r="F150" s="50">
        <v>596.52</v>
      </c>
      <c r="G150" s="50">
        <f t="shared" si="4"/>
        <v>596.52</v>
      </c>
      <c r="H150" s="50">
        <f t="shared" si="5"/>
        <v>11135.04</v>
      </c>
    </row>
    <row r="151" spans="1:8" ht="15.75" x14ac:dyDescent="0.25">
      <c r="A151" s="72" t="s">
        <v>273</v>
      </c>
      <c r="B151" s="72" t="s">
        <v>91</v>
      </c>
      <c r="C151" s="72" t="s">
        <v>90</v>
      </c>
      <c r="D151" s="72" t="s">
        <v>243</v>
      </c>
      <c r="E151" s="50">
        <v>32940.71</v>
      </c>
      <c r="F151" s="50">
        <v>823.52</v>
      </c>
      <c r="G151" s="50">
        <f t="shared" si="4"/>
        <v>823.52</v>
      </c>
      <c r="H151" s="50">
        <f t="shared" si="5"/>
        <v>34587.749999999993</v>
      </c>
    </row>
    <row r="152" spans="1:8" ht="15.75" x14ac:dyDescent="0.25">
      <c r="A152" s="72" t="s">
        <v>274</v>
      </c>
      <c r="B152" s="72" t="s">
        <v>91</v>
      </c>
      <c r="C152" s="72" t="s">
        <v>90</v>
      </c>
      <c r="D152" s="72" t="s">
        <v>244</v>
      </c>
      <c r="E152" s="50">
        <v>24855</v>
      </c>
      <c r="F152" s="50">
        <v>1491.3</v>
      </c>
      <c r="G152" s="50">
        <f t="shared" si="4"/>
        <v>1491.3</v>
      </c>
      <c r="H152" s="50">
        <f t="shared" si="5"/>
        <v>27837.599999999999</v>
      </c>
    </row>
    <row r="153" spans="1:8" ht="15.75" x14ac:dyDescent="0.25">
      <c r="A153" s="72" t="s">
        <v>274</v>
      </c>
      <c r="B153" s="72" t="s">
        <v>91</v>
      </c>
      <c r="C153" s="72" t="s">
        <v>90</v>
      </c>
      <c r="D153" s="72" t="s">
        <v>244</v>
      </c>
      <c r="E153" s="50">
        <v>53418.82</v>
      </c>
      <c r="F153" s="50">
        <v>1335.47</v>
      </c>
      <c r="G153" s="50">
        <f t="shared" si="4"/>
        <v>1335.47</v>
      </c>
      <c r="H153" s="50">
        <f t="shared" si="5"/>
        <v>56089.760000000002</v>
      </c>
    </row>
    <row r="154" spans="1:8" ht="15.75" x14ac:dyDescent="0.25">
      <c r="A154" s="72" t="s">
        <v>275</v>
      </c>
      <c r="B154" s="72" t="s">
        <v>91</v>
      </c>
      <c r="C154" s="72" t="s">
        <v>90</v>
      </c>
      <c r="D154" s="72" t="s">
        <v>245</v>
      </c>
      <c r="E154" s="50">
        <v>9942</v>
      </c>
      <c r="F154" s="50">
        <v>596.52</v>
      </c>
      <c r="G154" s="50">
        <f t="shared" si="4"/>
        <v>596.52</v>
      </c>
      <c r="H154" s="50">
        <f t="shared" si="5"/>
        <v>11135.04</v>
      </c>
    </row>
    <row r="155" spans="1:8" ht="15.75" x14ac:dyDescent="0.25">
      <c r="A155" s="72" t="s">
        <v>275</v>
      </c>
      <c r="B155" s="72" t="s">
        <v>91</v>
      </c>
      <c r="C155" s="72" t="s">
        <v>90</v>
      </c>
      <c r="D155" s="72" t="s">
        <v>245</v>
      </c>
      <c r="E155" s="50">
        <v>43650.03</v>
      </c>
      <c r="F155" s="50">
        <v>1091.25</v>
      </c>
      <c r="G155" s="50">
        <f t="shared" si="4"/>
        <v>1091.25</v>
      </c>
      <c r="H155" s="50">
        <f t="shared" si="5"/>
        <v>45832.53</v>
      </c>
    </row>
    <row r="156" spans="1:8" ht="15.75" x14ac:dyDescent="0.25">
      <c r="A156" s="72" t="s">
        <v>276</v>
      </c>
      <c r="B156" s="72" t="s">
        <v>91</v>
      </c>
      <c r="C156" s="72" t="s">
        <v>90</v>
      </c>
      <c r="D156" s="72" t="s">
        <v>246</v>
      </c>
      <c r="E156" s="50">
        <v>12439.68</v>
      </c>
      <c r="F156" s="50">
        <v>746.38</v>
      </c>
      <c r="G156" s="50">
        <f t="shared" si="4"/>
        <v>746.38</v>
      </c>
      <c r="H156" s="50">
        <f t="shared" si="5"/>
        <v>13932.439999999999</v>
      </c>
    </row>
    <row r="157" spans="1:8" ht="15.75" x14ac:dyDescent="0.25">
      <c r="A157" s="72" t="s">
        <v>276</v>
      </c>
      <c r="B157" s="72" t="s">
        <v>91</v>
      </c>
      <c r="C157" s="72" t="s">
        <v>90</v>
      </c>
      <c r="D157" s="72" t="s">
        <v>246</v>
      </c>
      <c r="E157" s="50">
        <v>47463.23</v>
      </c>
      <c r="F157" s="50">
        <v>1186.58</v>
      </c>
      <c r="G157" s="50">
        <f t="shared" si="4"/>
        <v>1186.58</v>
      </c>
      <c r="H157" s="50">
        <f t="shared" si="5"/>
        <v>49836.390000000007</v>
      </c>
    </row>
    <row r="158" spans="1:8" ht="15.75" x14ac:dyDescent="0.25">
      <c r="A158" s="72" t="s">
        <v>277</v>
      </c>
      <c r="B158" s="72" t="s">
        <v>91</v>
      </c>
      <c r="C158" s="72" t="s">
        <v>90</v>
      </c>
      <c r="D158" s="72" t="s">
        <v>247</v>
      </c>
      <c r="E158" s="50">
        <v>9942</v>
      </c>
      <c r="F158" s="50">
        <v>596.52</v>
      </c>
      <c r="G158" s="50">
        <f t="shared" si="4"/>
        <v>596.52</v>
      </c>
      <c r="H158" s="50">
        <f t="shared" si="5"/>
        <v>11135.04</v>
      </c>
    </row>
    <row r="159" spans="1:8" ht="15.75" x14ac:dyDescent="0.25">
      <c r="A159" s="72" t="s">
        <v>277</v>
      </c>
      <c r="B159" s="72" t="s">
        <v>91</v>
      </c>
      <c r="C159" s="72" t="s">
        <v>90</v>
      </c>
      <c r="D159" s="72" t="s">
        <v>247</v>
      </c>
      <c r="E159" s="50">
        <v>69041.75</v>
      </c>
      <c r="F159" s="50">
        <v>1726.04</v>
      </c>
      <c r="G159" s="50">
        <f t="shared" si="4"/>
        <v>1726.04</v>
      </c>
      <c r="H159" s="50">
        <f t="shared" si="5"/>
        <v>72493.829999999987</v>
      </c>
    </row>
    <row r="160" spans="1:8" ht="15.75" x14ac:dyDescent="0.25">
      <c r="A160" s="72" t="s">
        <v>278</v>
      </c>
      <c r="B160" s="72" t="s">
        <v>91</v>
      </c>
      <c r="C160" s="72" t="s">
        <v>90</v>
      </c>
      <c r="D160" s="72" t="s">
        <v>248</v>
      </c>
      <c r="E160" s="50">
        <v>9942</v>
      </c>
      <c r="F160" s="50">
        <v>596.52</v>
      </c>
      <c r="G160" s="50">
        <f t="shared" si="4"/>
        <v>596.52</v>
      </c>
      <c r="H160" s="50">
        <f t="shared" si="5"/>
        <v>11135.04</v>
      </c>
    </row>
    <row r="161" spans="1:8" ht="15.75" x14ac:dyDescent="0.25">
      <c r="A161" s="72" t="s">
        <v>278</v>
      </c>
      <c r="B161" s="72" t="s">
        <v>91</v>
      </c>
      <c r="C161" s="72" t="s">
        <v>90</v>
      </c>
      <c r="D161" s="72" t="s">
        <v>248</v>
      </c>
      <c r="E161" s="50">
        <v>42623.64</v>
      </c>
      <c r="F161" s="50">
        <v>1065.5899999999999</v>
      </c>
      <c r="G161" s="50">
        <f t="shared" si="4"/>
        <v>1065.5899999999999</v>
      </c>
      <c r="H161" s="50">
        <f t="shared" si="5"/>
        <v>44754.819999999992</v>
      </c>
    </row>
    <row r="162" spans="1:8" ht="15.75" x14ac:dyDescent="0.25">
      <c r="A162" s="72" t="s">
        <v>313</v>
      </c>
      <c r="B162" s="72" t="s">
        <v>91</v>
      </c>
      <c r="C162" s="72" t="s">
        <v>90</v>
      </c>
      <c r="D162" s="72" t="s">
        <v>279</v>
      </c>
      <c r="E162" s="50">
        <v>9942</v>
      </c>
      <c r="F162" s="50">
        <v>596.52</v>
      </c>
      <c r="G162" s="50">
        <f>+F162</f>
        <v>596.52</v>
      </c>
      <c r="H162" s="50">
        <f t="shared" si="5"/>
        <v>11135.04</v>
      </c>
    </row>
    <row r="163" spans="1:8" ht="15.75" x14ac:dyDescent="0.25">
      <c r="A163" s="72" t="s">
        <v>313</v>
      </c>
      <c r="B163" s="72" t="s">
        <v>91</v>
      </c>
      <c r="C163" s="72" t="s">
        <v>90</v>
      </c>
      <c r="D163" s="72" t="s">
        <v>279</v>
      </c>
      <c r="E163" s="50">
        <v>42988.22</v>
      </c>
      <c r="F163" s="50">
        <v>1074.71</v>
      </c>
      <c r="G163" s="50">
        <f t="shared" ref="G163:G222" si="6">+F163</f>
        <v>1074.71</v>
      </c>
      <c r="H163" s="50">
        <f t="shared" si="5"/>
        <v>45137.64</v>
      </c>
    </row>
    <row r="164" spans="1:8" ht="15.75" x14ac:dyDescent="0.25">
      <c r="A164" s="72" t="s">
        <v>314</v>
      </c>
      <c r="B164" s="72" t="s">
        <v>91</v>
      </c>
      <c r="C164" s="72" t="s">
        <v>90</v>
      </c>
      <c r="D164" s="72" t="s">
        <v>280</v>
      </c>
      <c r="E164" s="50">
        <v>4971</v>
      </c>
      <c r="F164" s="50">
        <v>298.26</v>
      </c>
      <c r="G164" s="50">
        <f t="shared" si="6"/>
        <v>298.26</v>
      </c>
      <c r="H164" s="50">
        <f t="shared" si="5"/>
        <v>5567.52</v>
      </c>
    </row>
    <row r="165" spans="1:8" ht="15.75" x14ac:dyDescent="0.25">
      <c r="A165" s="72" t="s">
        <v>314</v>
      </c>
      <c r="B165" s="72" t="s">
        <v>91</v>
      </c>
      <c r="C165" s="72" t="s">
        <v>90</v>
      </c>
      <c r="D165" s="72" t="s">
        <v>280</v>
      </c>
      <c r="E165" s="50">
        <v>69637.91</v>
      </c>
      <c r="F165" s="50">
        <v>1740.95</v>
      </c>
      <c r="G165" s="50">
        <f t="shared" si="6"/>
        <v>1740.95</v>
      </c>
      <c r="H165" s="50">
        <f t="shared" si="5"/>
        <v>73119.81</v>
      </c>
    </row>
    <row r="166" spans="1:8" ht="15.75" x14ac:dyDescent="0.25">
      <c r="A166" s="72" t="s">
        <v>314</v>
      </c>
      <c r="B166" s="72" t="s">
        <v>91</v>
      </c>
      <c r="C166" s="72" t="s">
        <v>90</v>
      </c>
      <c r="D166" s="72" t="s">
        <v>281</v>
      </c>
      <c r="E166" s="50">
        <v>2233.8000000000002</v>
      </c>
      <c r="F166" s="50">
        <v>55.85</v>
      </c>
      <c r="G166" s="50">
        <f t="shared" si="6"/>
        <v>55.85</v>
      </c>
      <c r="H166" s="50">
        <f t="shared" si="5"/>
        <v>2345.5</v>
      </c>
    </row>
    <row r="167" spans="1:8" ht="15.75" x14ac:dyDescent="0.25">
      <c r="A167" s="72" t="s">
        <v>315</v>
      </c>
      <c r="B167" s="72" t="s">
        <v>91</v>
      </c>
      <c r="C167" s="72" t="s">
        <v>90</v>
      </c>
      <c r="D167" s="72" t="s">
        <v>282</v>
      </c>
      <c r="E167" s="50">
        <v>14913</v>
      </c>
      <c r="F167" s="50">
        <v>894.78</v>
      </c>
      <c r="G167" s="50">
        <f t="shared" si="6"/>
        <v>894.78</v>
      </c>
      <c r="H167" s="50">
        <f t="shared" si="5"/>
        <v>16702.560000000001</v>
      </c>
    </row>
    <row r="168" spans="1:8" ht="15.75" x14ac:dyDescent="0.25">
      <c r="A168" s="72" t="s">
        <v>315</v>
      </c>
      <c r="B168" s="72" t="s">
        <v>91</v>
      </c>
      <c r="C168" s="72" t="s">
        <v>90</v>
      </c>
      <c r="D168" s="72" t="s">
        <v>282</v>
      </c>
      <c r="E168" s="50">
        <v>67237.45</v>
      </c>
      <c r="F168" s="50">
        <v>1680.94</v>
      </c>
      <c r="G168" s="50">
        <f t="shared" si="6"/>
        <v>1680.94</v>
      </c>
      <c r="H168" s="50">
        <f t="shared" si="5"/>
        <v>70599.33</v>
      </c>
    </row>
    <row r="169" spans="1:8" ht="15.75" x14ac:dyDescent="0.25">
      <c r="A169" s="72" t="s">
        <v>316</v>
      </c>
      <c r="B169" s="72" t="s">
        <v>91</v>
      </c>
      <c r="C169" s="72" t="s">
        <v>90</v>
      </c>
      <c r="D169" s="72" t="s">
        <v>283</v>
      </c>
      <c r="E169" s="50">
        <v>17410.68</v>
      </c>
      <c r="F169" s="50">
        <v>1044.6400000000001</v>
      </c>
      <c r="G169" s="50">
        <f t="shared" si="6"/>
        <v>1044.6400000000001</v>
      </c>
      <c r="H169" s="50">
        <f t="shared" si="5"/>
        <v>19499.96</v>
      </c>
    </row>
    <row r="170" spans="1:8" ht="15.75" x14ac:dyDescent="0.25">
      <c r="A170" s="72" t="s">
        <v>316</v>
      </c>
      <c r="B170" s="72" t="s">
        <v>91</v>
      </c>
      <c r="C170" s="72" t="s">
        <v>90</v>
      </c>
      <c r="D170" s="72" t="s">
        <v>283</v>
      </c>
      <c r="E170" s="50">
        <v>69538.2</v>
      </c>
      <c r="F170" s="50">
        <v>1738.46</v>
      </c>
      <c r="G170" s="50">
        <f t="shared" si="6"/>
        <v>1738.46</v>
      </c>
      <c r="H170" s="50">
        <f t="shared" si="5"/>
        <v>73015.12000000001</v>
      </c>
    </row>
    <row r="171" spans="1:8" ht="15.75" x14ac:dyDescent="0.25">
      <c r="A171" s="72" t="s">
        <v>317</v>
      </c>
      <c r="B171" s="72" t="s">
        <v>91</v>
      </c>
      <c r="C171" s="72" t="s">
        <v>90</v>
      </c>
      <c r="D171" s="72" t="s">
        <v>284</v>
      </c>
      <c r="E171" s="50">
        <v>14913</v>
      </c>
      <c r="F171" s="50">
        <v>894.78</v>
      </c>
      <c r="G171" s="50">
        <f t="shared" si="6"/>
        <v>894.78</v>
      </c>
      <c r="H171" s="50">
        <f t="shared" si="5"/>
        <v>16702.560000000001</v>
      </c>
    </row>
    <row r="172" spans="1:8" ht="15.75" x14ac:dyDescent="0.25">
      <c r="A172" s="72" t="s">
        <v>317</v>
      </c>
      <c r="B172" s="72" t="s">
        <v>91</v>
      </c>
      <c r="C172" s="72" t="s">
        <v>90</v>
      </c>
      <c r="D172" s="72" t="s">
        <v>284</v>
      </c>
      <c r="E172" s="50">
        <v>26936.880000000001</v>
      </c>
      <c r="F172" s="50">
        <v>673.42</v>
      </c>
      <c r="G172" s="50">
        <f t="shared" si="6"/>
        <v>673.42</v>
      </c>
      <c r="H172" s="50">
        <f t="shared" si="5"/>
        <v>28283.719999999998</v>
      </c>
    </row>
    <row r="173" spans="1:8" ht="15.75" x14ac:dyDescent="0.25">
      <c r="A173" s="72" t="s">
        <v>318</v>
      </c>
      <c r="B173" s="72" t="s">
        <v>91</v>
      </c>
      <c r="C173" s="72" t="s">
        <v>90</v>
      </c>
      <c r="D173" s="72" t="s">
        <v>285</v>
      </c>
      <c r="E173" s="50">
        <v>4971</v>
      </c>
      <c r="F173" s="50">
        <v>298.26</v>
      </c>
      <c r="G173" s="50">
        <f t="shared" si="6"/>
        <v>298.26</v>
      </c>
      <c r="H173" s="50">
        <f t="shared" si="5"/>
        <v>5567.52</v>
      </c>
    </row>
    <row r="174" spans="1:8" ht="15.75" x14ac:dyDescent="0.25">
      <c r="A174" s="72" t="s">
        <v>318</v>
      </c>
      <c r="B174" s="72" t="s">
        <v>91</v>
      </c>
      <c r="C174" s="72" t="s">
        <v>90</v>
      </c>
      <c r="D174" s="72" t="s">
        <v>285</v>
      </c>
      <c r="E174" s="50">
        <v>26476.21</v>
      </c>
      <c r="F174" s="50">
        <v>661.91</v>
      </c>
      <c r="G174" s="50">
        <f t="shared" si="6"/>
        <v>661.91</v>
      </c>
      <c r="H174" s="50">
        <f t="shared" si="5"/>
        <v>27800.03</v>
      </c>
    </row>
    <row r="175" spans="1:8" ht="15.75" x14ac:dyDescent="0.25">
      <c r="A175" s="72" t="s">
        <v>319</v>
      </c>
      <c r="B175" s="72" t="s">
        <v>91</v>
      </c>
      <c r="C175" s="72" t="s">
        <v>90</v>
      </c>
      <c r="D175" s="72" t="s">
        <v>286</v>
      </c>
      <c r="E175" s="50">
        <v>33663.019999999997</v>
      </c>
      <c r="F175" s="50">
        <v>841.58</v>
      </c>
      <c r="G175" s="50">
        <f t="shared" si="6"/>
        <v>841.58</v>
      </c>
      <c r="H175" s="50">
        <f t="shared" si="5"/>
        <v>35346.18</v>
      </c>
    </row>
    <row r="176" spans="1:8" ht="15.75" x14ac:dyDescent="0.25">
      <c r="A176" s="72" t="s">
        <v>320</v>
      </c>
      <c r="B176" s="72" t="s">
        <v>91</v>
      </c>
      <c r="C176" s="72" t="s">
        <v>90</v>
      </c>
      <c r="D176" s="72" t="s">
        <v>287</v>
      </c>
      <c r="E176" s="50">
        <v>31446.080000000002</v>
      </c>
      <c r="F176" s="50">
        <v>786.15</v>
      </c>
      <c r="G176" s="50">
        <f t="shared" si="6"/>
        <v>786.15</v>
      </c>
      <c r="H176" s="50">
        <f t="shared" si="5"/>
        <v>33018.380000000005</v>
      </c>
    </row>
    <row r="177" spans="1:8" ht="15.75" x14ac:dyDescent="0.25">
      <c r="A177" s="72" t="s">
        <v>321</v>
      </c>
      <c r="B177" s="72" t="s">
        <v>91</v>
      </c>
      <c r="C177" s="72" t="s">
        <v>90</v>
      </c>
      <c r="D177" s="72" t="s">
        <v>288</v>
      </c>
      <c r="E177" s="50">
        <v>35011.58</v>
      </c>
      <c r="F177" s="50">
        <v>875.29</v>
      </c>
      <c r="G177" s="50">
        <f t="shared" si="6"/>
        <v>875.29</v>
      </c>
      <c r="H177" s="50">
        <f t="shared" si="5"/>
        <v>36762.160000000003</v>
      </c>
    </row>
    <row r="178" spans="1:8" ht="15.75" x14ac:dyDescent="0.25">
      <c r="A178" s="72" t="s">
        <v>322</v>
      </c>
      <c r="B178" s="72" t="s">
        <v>91</v>
      </c>
      <c r="C178" s="72" t="s">
        <v>90</v>
      </c>
      <c r="D178" s="72" t="s">
        <v>289</v>
      </c>
      <c r="E178" s="50">
        <v>4971</v>
      </c>
      <c r="F178" s="50">
        <v>298.26</v>
      </c>
      <c r="G178" s="50">
        <f t="shared" si="6"/>
        <v>298.26</v>
      </c>
      <c r="H178" s="50">
        <f t="shared" si="5"/>
        <v>5567.52</v>
      </c>
    </row>
    <row r="179" spans="1:8" ht="15.75" x14ac:dyDescent="0.25">
      <c r="A179" s="72" t="s">
        <v>322</v>
      </c>
      <c r="B179" s="72" t="s">
        <v>91</v>
      </c>
      <c r="C179" s="72" t="s">
        <v>90</v>
      </c>
      <c r="D179" s="72" t="s">
        <v>289</v>
      </c>
      <c r="E179" s="50">
        <v>37917.040000000001</v>
      </c>
      <c r="F179" s="50">
        <v>947.93</v>
      </c>
      <c r="G179" s="50">
        <f t="shared" si="6"/>
        <v>947.93</v>
      </c>
      <c r="H179" s="50">
        <f t="shared" si="5"/>
        <v>39812.9</v>
      </c>
    </row>
    <row r="180" spans="1:8" ht="15.75" x14ac:dyDescent="0.25">
      <c r="A180" s="72" t="s">
        <v>323</v>
      </c>
      <c r="B180" s="72" t="s">
        <v>91</v>
      </c>
      <c r="C180" s="72" t="s">
        <v>90</v>
      </c>
      <c r="D180" s="72" t="s">
        <v>290</v>
      </c>
      <c r="E180" s="50">
        <v>7468.68</v>
      </c>
      <c r="F180" s="50">
        <v>448.12</v>
      </c>
      <c r="G180" s="50">
        <f t="shared" si="6"/>
        <v>448.12</v>
      </c>
      <c r="H180" s="50">
        <f t="shared" si="5"/>
        <v>8364.92</v>
      </c>
    </row>
    <row r="181" spans="1:8" ht="15.75" x14ac:dyDescent="0.25">
      <c r="A181" s="72" t="s">
        <v>323</v>
      </c>
      <c r="B181" s="72" t="s">
        <v>91</v>
      </c>
      <c r="C181" s="72" t="s">
        <v>90</v>
      </c>
      <c r="D181" s="72" t="s">
        <v>290</v>
      </c>
      <c r="E181" s="50">
        <v>22788.93</v>
      </c>
      <c r="F181" s="50">
        <v>569.72</v>
      </c>
      <c r="G181" s="50">
        <f t="shared" si="6"/>
        <v>569.72</v>
      </c>
      <c r="H181" s="50">
        <f t="shared" si="5"/>
        <v>23928.370000000003</v>
      </c>
    </row>
    <row r="182" spans="1:8" ht="15.75" x14ac:dyDescent="0.25">
      <c r="A182" s="72" t="s">
        <v>323</v>
      </c>
      <c r="B182" s="72" t="s">
        <v>91</v>
      </c>
      <c r="C182" s="72" t="s">
        <v>90</v>
      </c>
      <c r="D182" s="72" t="s">
        <v>291</v>
      </c>
      <c r="E182" s="50">
        <v>1116.9000000000001</v>
      </c>
      <c r="F182" s="50">
        <v>27.92</v>
      </c>
      <c r="G182" s="50">
        <f t="shared" si="6"/>
        <v>27.92</v>
      </c>
      <c r="H182" s="50">
        <f t="shared" si="5"/>
        <v>1172.7400000000002</v>
      </c>
    </row>
    <row r="183" spans="1:8" ht="15.75" x14ac:dyDescent="0.25">
      <c r="A183" s="72" t="s">
        <v>324</v>
      </c>
      <c r="B183" s="72" t="s">
        <v>91</v>
      </c>
      <c r="C183" s="72" t="s">
        <v>90</v>
      </c>
      <c r="D183" s="72" t="s">
        <v>292</v>
      </c>
      <c r="E183" s="50">
        <v>4971</v>
      </c>
      <c r="F183" s="50">
        <v>298.26</v>
      </c>
      <c r="G183" s="50">
        <f t="shared" si="6"/>
        <v>298.26</v>
      </c>
      <c r="H183" s="50">
        <f t="shared" si="5"/>
        <v>5567.52</v>
      </c>
    </row>
    <row r="184" spans="1:8" ht="15.75" x14ac:dyDescent="0.25">
      <c r="A184" s="72" t="s">
        <v>324</v>
      </c>
      <c r="B184" s="72" t="s">
        <v>91</v>
      </c>
      <c r="C184" s="72" t="s">
        <v>90</v>
      </c>
      <c r="D184" s="72" t="s">
        <v>292</v>
      </c>
      <c r="E184" s="50">
        <v>22314.77</v>
      </c>
      <c r="F184" s="50">
        <v>557.87</v>
      </c>
      <c r="G184" s="50">
        <f t="shared" si="6"/>
        <v>557.87</v>
      </c>
      <c r="H184" s="50">
        <f t="shared" si="5"/>
        <v>23430.51</v>
      </c>
    </row>
    <row r="185" spans="1:8" ht="15.75" x14ac:dyDescent="0.25">
      <c r="A185" s="72" t="s">
        <v>325</v>
      </c>
      <c r="B185" s="72" t="s">
        <v>91</v>
      </c>
      <c r="C185" s="72" t="s">
        <v>90</v>
      </c>
      <c r="D185" s="72" t="s">
        <v>293</v>
      </c>
      <c r="E185" s="50">
        <v>4971</v>
      </c>
      <c r="F185" s="50">
        <v>298.26</v>
      </c>
      <c r="G185" s="50">
        <f t="shared" si="6"/>
        <v>298.26</v>
      </c>
      <c r="H185" s="50">
        <f t="shared" si="5"/>
        <v>5567.52</v>
      </c>
    </row>
    <row r="186" spans="1:8" ht="15.75" x14ac:dyDescent="0.25">
      <c r="A186" s="72" t="s">
        <v>325</v>
      </c>
      <c r="B186" s="72" t="s">
        <v>91</v>
      </c>
      <c r="C186" s="72" t="s">
        <v>90</v>
      </c>
      <c r="D186" s="72" t="s">
        <v>293</v>
      </c>
      <c r="E186" s="50">
        <v>25496.9</v>
      </c>
      <c r="F186" s="50">
        <v>637.41999999999996</v>
      </c>
      <c r="G186" s="50">
        <f t="shared" si="6"/>
        <v>637.41999999999996</v>
      </c>
      <c r="H186" s="50">
        <f t="shared" si="5"/>
        <v>26771.739999999998</v>
      </c>
    </row>
    <row r="187" spans="1:8" ht="15.75" x14ac:dyDescent="0.25">
      <c r="A187" s="72" t="s">
        <v>326</v>
      </c>
      <c r="B187" s="72" t="s">
        <v>91</v>
      </c>
      <c r="C187" s="72" t="s">
        <v>90</v>
      </c>
      <c r="D187" s="72" t="s">
        <v>294</v>
      </c>
      <c r="E187" s="50">
        <v>35662.21</v>
      </c>
      <c r="F187" s="50">
        <v>891.56</v>
      </c>
      <c r="G187" s="50">
        <f t="shared" si="6"/>
        <v>891.56</v>
      </c>
      <c r="H187" s="50">
        <f t="shared" si="5"/>
        <v>37445.329999999994</v>
      </c>
    </row>
    <row r="188" spans="1:8" ht="15.75" x14ac:dyDescent="0.25">
      <c r="A188" s="72" t="s">
        <v>327</v>
      </c>
      <c r="B188" s="72" t="s">
        <v>91</v>
      </c>
      <c r="C188" s="72" t="s">
        <v>90</v>
      </c>
      <c r="D188" s="72" t="s">
        <v>295</v>
      </c>
      <c r="E188" s="50">
        <v>9942</v>
      </c>
      <c r="F188" s="50">
        <v>596.52</v>
      </c>
      <c r="G188" s="50">
        <f t="shared" si="6"/>
        <v>596.52</v>
      </c>
      <c r="H188" s="50">
        <f t="shared" si="5"/>
        <v>11135.04</v>
      </c>
    </row>
    <row r="189" spans="1:8" ht="15.75" x14ac:dyDescent="0.25">
      <c r="A189" s="72" t="s">
        <v>327</v>
      </c>
      <c r="B189" s="72" t="s">
        <v>91</v>
      </c>
      <c r="C189" s="72" t="s">
        <v>90</v>
      </c>
      <c r="D189" s="72" t="s">
        <v>295</v>
      </c>
      <c r="E189" s="50">
        <v>37804</v>
      </c>
      <c r="F189" s="50">
        <v>945.1</v>
      </c>
      <c r="G189" s="50">
        <f t="shared" si="6"/>
        <v>945.1</v>
      </c>
      <c r="H189" s="50">
        <f t="shared" si="5"/>
        <v>39694.199999999997</v>
      </c>
    </row>
    <row r="190" spans="1:8" ht="15.75" x14ac:dyDescent="0.25">
      <c r="A190" s="72" t="s">
        <v>328</v>
      </c>
      <c r="B190" s="72" t="s">
        <v>91</v>
      </c>
      <c r="C190" s="72" t="s">
        <v>90</v>
      </c>
      <c r="D190" s="72" t="s">
        <v>296</v>
      </c>
      <c r="E190" s="50">
        <v>14913</v>
      </c>
      <c r="F190" s="50">
        <v>894.78</v>
      </c>
      <c r="G190" s="50">
        <f t="shared" si="6"/>
        <v>894.78</v>
      </c>
      <c r="H190" s="50">
        <f t="shared" si="5"/>
        <v>16702.560000000001</v>
      </c>
    </row>
    <row r="191" spans="1:8" ht="15.75" x14ac:dyDescent="0.25">
      <c r="A191" s="72" t="s">
        <v>328</v>
      </c>
      <c r="B191" s="72" t="s">
        <v>91</v>
      </c>
      <c r="C191" s="72" t="s">
        <v>90</v>
      </c>
      <c r="D191" s="72" t="s">
        <v>296</v>
      </c>
      <c r="E191" s="50">
        <v>23548.73</v>
      </c>
      <c r="F191" s="50">
        <v>588.72</v>
      </c>
      <c r="G191" s="50">
        <f t="shared" si="6"/>
        <v>588.72</v>
      </c>
      <c r="H191" s="50">
        <f t="shared" si="5"/>
        <v>24726.170000000002</v>
      </c>
    </row>
    <row r="192" spans="1:8" ht="15.75" x14ac:dyDescent="0.25">
      <c r="A192" s="72" t="s">
        <v>329</v>
      </c>
      <c r="B192" s="72" t="s">
        <v>91</v>
      </c>
      <c r="C192" s="72" t="s">
        <v>90</v>
      </c>
      <c r="D192" s="72" t="s">
        <v>297</v>
      </c>
      <c r="E192" s="50">
        <v>19884</v>
      </c>
      <c r="F192" s="50">
        <v>1193.04</v>
      </c>
      <c r="G192" s="50">
        <f t="shared" si="6"/>
        <v>1193.04</v>
      </c>
      <c r="H192" s="50">
        <f t="shared" si="5"/>
        <v>22270.080000000002</v>
      </c>
    </row>
    <row r="193" spans="1:8" ht="15.75" x14ac:dyDescent="0.25">
      <c r="A193" s="72" t="s">
        <v>329</v>
      </c>
      <c r="B193" s="72" t="s">
        <v>91</v>
      </c>
      <c r="C193" s="72" t="s">
        <v>90</v>
      </c>
      <c r="D193" s="72" t="s">
        <v>297</v>
      </c>
      <c r="E193" s="50">
        <v>38850.83</v>
      </c>
      <c r="F193" s="50">
        <v>971.27</v>
      </c>
      <c r="G193" s="50">
        <f t="shared" si="6"/>
        <v>971.27</v>
      </c>
      <c r="H193" s="50">
        <f t="shared" si="5"/>
        <v>40793.369999999995</v>
      </c>
    </row>
    <row r="194" spans="1:8" ht="15.75" x14ac:dyDescent="0.25">
      <c r="A194" s="72" t="s">
        <v>330</v>
      </c>
      <c r="B194" s="72" t="s">
        <v>91</v>
      </c>
      <c r="C194" s="72" t="s">
        <v>90</v>
      </c>
      <c r="D194" s="72" t="s">
        <v>298</v>
      </c>
      <c r="E194" s="50">
        <v>9942</v>
      </c>
      <c r="F194" s="50">
        <v>596.52</v>
      </c>
      <c r="G194" s="50">
        <f t="shared" si="6"/>
        <v>596.52</v>
      </c>
      <c r="H194" s="50">
        <f t="shared" si="5"/>
        <v>11135.04</v>
      </c>
    </row>
    <row r="195" spans="1:8" ht="15.75" x14ac:dyDescent="0.25">
      <c r="A195" s="72" t="s">
        <v>330</v>
      </c>
      <c r="B195" s="72" t="s">
        <v>91</v>
      </c>
      <c r="C195" s="72" t="s">
        <v>90</v>
      </c>
      <c r="D195" s="72" t="s">
        <v>298</v>
      </c>
      <c r="E195" s="50">
        <v>24550.05</v>
      </c>
      <c r="F195" s="50">
        <v>613.75</v>
      </c>
      <c r="G195" s="50">
        <f t="shared" si="6"/>
        <v>613.75</v>
      </c>
      <c r="H195" s="50">
        <f t="shared" si="5"/>
        <v>25777.55</v>
      </c>
    </row>
    <row r="196" spans="1:8" ht="15.75" x14ac:dyDescent="0.25">
      <c r="A196" s="72" t="s">
        <v>331</v>
      </c>
      <c r="B196" s="72" t="s">
        <v>91</v>
      </c>
      <c r="C196" s="72" t="s">
        <v>90</v>
      </c>
      <c r="D196" s="72" t="s">
        <v>299</v>
      </c>
      <c r="E196" s="50">
        <v>9942</v>
      </c>
      <c r="F196" s="50">
        <v>596.52</v>
      </c>
      <c r="G196" s="50">
        <f t="shared" si="6"/>
        <v>596.52</v>
      </c>
      <c r="H196" s="50">
        <f t="shared" si="5"/>
        <v>11135.04</v>
      </c>
    </row>
    <row r="197" spans="1:8" ht="15.75" x14ac:dyDescent="0.25">
      <c r="A197" s="72" t="s">
        <v>331</v>
      </c>
      <c r="B197" s="72" t="s">
        <v>91</v>
      </c>
      <c r="C197" s="72" t="s">
        <v>90</v>
      </c>
      <c r="D197" s="72" t="s">
        <v>299</v>
      </c>
      <c r="E197" s="50">
        <v>26097.45</v>
      </c>
      <c r="F197" s="50">
        <v>652.44000000000005</v>
      </c>
      <c r="G197" s="50">
        <f t="shared" si="6"/>
        <v>652.44000000000005</v>
      </c>
      <c r="H197" s="50">
        <f t="shared" si="5"/>
        <v>27402.329999999998</v>
      </c>
    </row>
    <row r="198" spans="1:8" ht="15.75" x14ac:dyDescent="0.25">
      <c r="A198" s="72" t="s">
        <v>332</v>
      </c>
      <c r="B198" s="72" t="s">
        <v>91</v>
      </c>
      <c r="C198" s="72" t="s">
        <v>90</v>
      </c>
      <c r="D198" s="72" t="s">
        <v>300</v>
      </c>
      <c r="E198" s="50">
        <v>14913</v>
      </c>
      <c r="F198" s="50">
        <v>894.78</v>
      </c>
      <c r="G198" s="50">
        <f t="shared" si="6"/>
        <v>894.78</v>
      </c>
      <c r="H198" s="50">
        <f t="shared" ref="H198:H261" si="7">SUM(E198:G198)</f>
        <v>16702.560000000001</v>
      </c>
    </row>
    <row r="199" spans="1:8" ht="15.75" x14ac:dyDescent="0.25">
      <c r="A199" s="72" t="s">
        <v>332</v>
      </c>
      <c r="B199" s="72" t="s">
        <v>91</v>
      </c>
      <c r="C199" s="72" t="s">
        <v>90</v>
      </c>
      <c r="D199" s="72" t="s">
        <v>300</v>
      </c>
      <c r="E199" s="50">
        <v>31964.02</v>
      </c>
      <c r="F199" s="50">
        <v>799.1</v>
      </c>
      <c r="G199" s="50">
        <f t="shared" si="6"/>
        <v>799.1</v>
      </c>
      <c r="H199" s="50">
        <f t="shared" si="7"/>
        <v>33562.22</v>
      </c>
    </row>
    <row r="200" spans="1:8" ht="15.75" x14ac:dyDescent="0.25">
      <c r="A200" s="72" t="s">
        <v>333</v>
      </c>
      <c r="B200" s="72" t="s">
        <v>91</v>
      </c>
      <c r="C200" s="72" t="s">
        <v>90</v>
      </c>
      <c r="D200" s="72" t="s">
        <v>301</v>
      </c>
      <c r="E200" s="50">
        <v>14913</v>
      </c>
      <c r="F200" s="50">
        <v>894.78</v>
      </c>
      <c r="G200" s="50">
        <f t="shared" si="6"/>
        <v>894.78</v>
      </c>
      <c r="H200" s="50">
        <f t="shared" si="7"/>
        <v>16702.560000000001</v>
      </c>
    </row>
    <row r="201" spans="1:8" ht="15.75" x14ac:dyDescent="0.25">
      <c r="A201" s="72" t="s">
        <v>333</v>
      </c>
      <c r="B201" s="72" t="s">
        <v>91</v>
      </c>
      <c r="C201" s="72" t="s">
        <v>90</v>
      </c>
      <c r="D201" s="72" t="s">
        <v>301</v>
      </c>
      <c r="E201" s="50">
        <v>36970.21</v>
      </c>
      <c r="F201" s="50">
        <v>924.26</v>
      </c>
      <c r="G201" s="50">
        <f t="shared" si="6"/>
        <v>924.26</v>
      </c>
      <c r="H201" s="50">
        <f t="shared" si="7"/>
        <v>38818.730000000003</v>
      </c>
    </row>
    <row r="202" spans="1:8" ht="15.75" x14ac:dyDescent="0.25">
      <c r="A202" s="72" t="s">
        <v>334</v>
      </c>
      <c r="B202" s="72" t="s">
        <v>91</v>
      </c>
      <c r="C202" s="72" t="s">
        <v>90</v>
      </c>
      <c r="D202" s="72" t="s">
        <v>302</v>
      </c>
      <c r="E202" s="50">
        <v>14913</v>
      </c>
      <c r="F202" s="50">
        <v>894.78</v>
      </c>
      <c r="G202" s="50">
        <f t="shared" si="6"/>
        <v>894.78</v>
      </c>
      <c r="H202" s="50">
        <f t="shared" si="7"/>
        <v>16702.560000000001</v>
      </c>
    </row>
    <row r="203" spans="1:8" ht="15.75" x14ac:dyDescent="0.25">
      <c r="A203" s="72" t="s">
        <v>334</v>
      </c>
      <c r="B203" s="72" t="s">
        <v>91</v>
      </c>
      <c r="C203" s="72" t="s">
        <v>90</v>
      </c>
      <c r="D203" s="72" t="s">
        <v>302</v>
      </c>
      <c r="E203" s="50">
        <v>42739.519999999997</v>
      </c>
      <c r="F203" s="50">
        <v>1068.49</v>
      </c>
      <c r="G203" s="50">
        <f t="shared" si="6"/>
        <v>1068.49</v>
      </c>
      <c r="H203" s="50">
        <f t="shared" si="7"/>
        <v>44876.499999999993</v>
      </c>
    </row>
    <row r="204" spans="1:8" ht="15.75" x14ac:dyDescent="0.25">
      <c r="A204" s="72" t="s">
        <v>335</v>
      </c>
      <c r="B204" s="72" t="s">
        <v>91</v>
      </c>
      <c r="C204" s="72" t="s">
        <v>90</v>
      </c>
      <c r="D204" s="72" t="s">
        <v>303</v>
      </c>
      <c r="E204" s="50">
        <v>24855</v>
      </c>
      <c r="F204" s="50">
        <v>1491.3</v>
      </c>
      <c r="G204" s="50">
        <f t="shared" si="6"/>
        <v>1491.3</v>
      </c>
      <c r="H204" s="50">
        <f t="shared" si="7"/>
        <v>27837.599999999999</v>
      </c>
    </row>
    <row r="205" spans="1:8" ht="15.75" x14ac:dyDescent="0.25">
      <c r="A205" s="72" t="s">
        <v>335</v>
      </c>
      <c r="B205" s="72" t="s">
        <v>91</v>
      </c>
      <c r="C205" s="72" t="s">
        <v>90</v>
      </c>
      <c r="D205" s="72" t="s">
        <v>303</v>
      </c>
      <c r="E205" s="50">
        <v>52332.62</v>
      </c>
      <c r="F205" s="50">
        <v>1308.32</v>
      </c>
      <c r="G205" s="50">
        <f t="shared" si="6"/>
        <v>1308.32</v>
      </c>
      <c r="H205" s="50">
        <f t="shared" si="7"/>
        <v>54949.26</v>
      </c>
    </row>
    <row r="206" spans="1:8" ht="15.75" x14ac:dyDescent="0.25">
      <c r="A206" s="72" t="s">
        <v>336</v>
      </c>
      <c r="B206" s="72" t="s">
        <v>91</v>
      </c>
      <c r="C206" s="72" t="s">
        <v>90</v>
      </c>
      <c r="D206" s="72" t="s">
        <v>304</v>
      </c>
      <c r="E206" s="50">
        <v>39768</v>
      </c>
      <c r="F206" s="50">
        <v>2386.08</v>
      </c>
      <c r="G206" s="50">
        <f t="shared" si="6"/>
        <v>2386.08</v>
      </c>
      <c r="H206" s="50">
        <f t="shared" si="7"/>
        <v>44540.160000000003</v>
      </c>
    </row>
    <row r="207" spans="1:8" ht="15.75" x14ac:dyDescent="0.25">
      <c r="A207" s="72" t="s">
        <v>336</v>
      </c>
      <c r="B207" s="72" t="s">
        <v>91</v>
      </c>
      <c r="C207" s="72" t="s">
        <v>90</v>
      </c>
      <c r="D207" s="72" t="s">
        <v>304</v>
      </c>
      <c r="E207" s="50">
        <v>57415.519999999997</v>
      </c>
      <c r="F207" s="50">
        <v>1435.39</v>
      </c>
      <c r="G207" s="50">
        <f t="shared" si="6"/>
        <v>1435.39</v>
      </c>
      <c r="H207" s="50">
        <f t="shared" si="7"/>
        <v>60286.299999999996</v>
      </c>
    </row>
    <row r="208" spans="1:8" ht="15.75" x14ac:dyDescent="0.25">
      <c r="A208" s="72" t="s">
        <v>337</v>
      </c>
      <c r="B208" s="72" t="s">
        <v>91</v>
      </c>
      <c r="C208" s="72" t="s">
        <v>90</v>
      </c>
      <c r="D208" s="72" t="s">
        <v>305</v>
      </c>
      <c r="E208" s="50">
        <v>27352.68</v>
      </c>
      <c r="F208" s="50">
        <v>1641.16</v>
      </c>
      <c r="G208" s="50">
        <f t="shared" si="6"/>
        <v>1641.16</v>
      </c>
      <c r="H208" s="50">
        <f t="shared" si="7"/>
        <v>30635</v>
      </c>
    </row>
    <row r="209" spans="1:8" ht="15.75" x14ac:dyDescent="0.25">
      <c r="A209" s="72" t="s">
        <v>337</v>
      </c>
      <c r="B209" s="72" t="s">
        <v>91</v>
      </c>
      <c r="C209" s="72" t="s">
        <v>90</v>
      </c>
      <c r="D209" s="72" t="s">
        <v>305</v>
      </c>
      <c r="E209" s="50">
        <v>39921.51</v>
      </c>
      <c r="F209" s="50">
        <v>998.04</v>
      </c>
      <c r="G209" s="50">
        <f t="shared" si="6"/>
        <v>998.04</v>
      </c>
      <c r="H209" s="50">
        <f t="shared" si="7"/>
        <v>41917.590000000004</v>
      </c>
    </row>
    <row r="210" spans="1:8" ht="15.75" x14ac:dyDescent="0.25">
      <c r="A210" s="72" t="s">
        <v>338</v>
      </c>
      <c r="B210" s="72" t="s">
        <v>91</v>
      </c>
      <c r="C210" s="72" t="s">
        <v>90</v>
      </c>
      <c r="D210" s="72" t="s">
        <v>306</v>
      </c>
      <c r="E210" s="50">
        <v>74565</v>
      </c>
      <c r="F210" s="50">
        <v>4473.8999999999996</v>
      </c>
      <c r="G210" s="50">
        <f t="shared" si="6"/>
        <v>4473.8999999999996</v>
      </c>
      <c r="H210" s="50">
        <f t="shared" si="7"/>
        <v>83512.799999999988</v>
      </c>
    </row>
    <row r="211" spans="1:8" ht="15.75" x14ac:dyDescent="0.25">
      <c r="A211" s="72" t="s">
        <v>338</v>
      </c>
      <c r="B211" s="72" t="s">
        <v>91</v>
      </c>
      <c r="C211" s="72" t="s">
        <v>90</v>
      </c>
      <c r="D211" s="72" t="s">
        <v>306</v>
      </c>
      <c r="E211" s="50">
        <v>50414.39</v>
      </c>
      <c r="F211" s="50">
        <v>1260.3599999999999</v>
      </c>
      <c r="G211" s="50">
        <f t="shared" si="6"/>
        <v>1260.3599999999999</v>
      </c>
      <c r="H211" s="50">
        <f t="shared" si="7"/>
        <v>52935.11</v>
      </c>
    </row>
    <row r="212" spans="1:8" ht="15.75" x14ac:dyDescent="0.25">
      <c r="A212" s="72" t="s">
        <v>339</v>
      </c>
      <c r="B212" s="72" t="s">
        <v>91</v>
      </c>
      <c r="C212" s="72" t="s">
        <v>90</v>
      </c>
      <c r="D212" s="72" t="s">
        <v>307</v>
      </c>
      <c r="E212" s="50">
        <v>149130</v>
      </c>
      <c r="F212" s="50">
        <v>8947.7999999999993</v>
      </c>
      <c r="G212" s="50">
        <f t="shared" si="6"/>
        <v>8947.7999999999993</v>
      </c>
      <c r="H212" s="50">
        <f t="shared" si="7"/>
        <v>167025.59999999998</v>
      </c>
    </row>
    <row r="213" spans="1:8" ht="15.75" x14ac:dyDescent="0.25">
      <c r="A213" s="72" t="s">
        <v>339</v>
      </c>
      <c r="B213" s="72" t="s">
        <v>91</v>
      </c>
      <c r="C213" s="72" t="s">
        <v>90</v>
      </c>
      <c r="D213" s="72" t="s">
        <v>307</v>
      </c>
      <c r="E213" s="50">
        <v>43443.5</v>
      </c>
      <c r="F213" s="50">
        <v>1086.0899999999999</v>
      </c>
      <c r="G213" s="50">
        <f t="shared" si="6"/>
        <v>1086.0899999999999</v>
      </c>
      <c r="H213" s="50">
        <f t="shared" si="7"/>
        <v>45615.679999999993</v>
      </c>
    </row>
    <row r="214" spans="1:8" ht="15.75" x14ac:dyDescent="0.25">
      <c r="A214" s="72" t="s">
        <v>340</v>
      </c>
      <c r="B214" s="72" t="s">
        <v>91</v>
      </c>
      <c r="C214" s="72" t="s">
        <v>90</v>
      </c>
      <c r="D214" s="72" t="s">
        <v>308</v>
      </c>
      <c r="E214" s="50">
        <v>49710</v>
      </c>
      <c r="F214" s="50">
        <v>2982.6</v>
      </c>
      <c r="G214" s="50">
        <f t="shared" si="6"/>
        <v>2982.6</v>
      </c>
      <c r="H214" s="50">
        <f t="shared" si="7"/>
        <v>55675.199999999997</v>
      </c>
    </row>
    <row r="215" spans="1:8" ht="15.75" x14ac:dyDescent="0.25">
      <c r="A215" s="72" t="s">
        <v>340</v>
      </c>
      <c r="B215" s="72" t="s">
        <v>91</v>
      </c>
      <c r="C215" s="72" t="s">
        <v>90</v>
      </c>
      <c r="D215" s="72" t="s">
        <v>308</v>
      </c>
      <c r="E215" s="50">
        <v>31718.48</v>
      </c>
      <c r="F215" s="50">
        <v>792.96</v>
      </c>
      <c r="G215" s="50">
        <f t="shared" si="6"/>
        <v>792.96</v>
      </c>
      <c r="H215" s="50">
        <f t="shared" si="7"/>
        <v>33304.400000000001</v>
      </c>
    </row>
    <row r="216" spans="1:8" ht="15.75" x14ac:dyDescent="0.25">
      <c r="A216" s="72" t="s">
        <v>341</v>
      </c>
      <c r="B216" s="72" t="s">
        <v>91</v>
      </c>
      <c r="C216" s="72" t="s">
        <v>90</v>
      </c>
      <c r="D216" s="72" t="s">
        <v>309</v>
      </c>
      <c r="E216" s="50">
        <v>24855</v>
      </c>
      <c r="F216" s="50">
        <v>1491.3</v>
      </c>
      <c r="G216" s="50">
        <f t="shared" si="6"/>
        <v>1491.3</v>
      </c>
      <c r="H216" s="50">
        <f t="shared" si="7"/>
        <v>27837.599999999999</v>
      </c>
    </row>
    <row r="217" spans="1:8" ht="15.75" x14ac:dyDescent="0.25">
      <c r="A217" s="72" t="s">
        <v>341</v>
      </c>
      <c r="B217" s="72" t="s">
        <v>91</v>
      </c>
      <c r="C217" s="72" t="s">
        <v>90</v>
      </c>
      <c r="D217" s="72" t="s">
        <v>309</v>
      </c>
      <c r="E217" s="50">
        <v>36344.22</v>
      </c>
      <c r="F217" s="50">
        <v>908.61</v>
      </c>
      <c r="G217" s="50">
        <f t="shared" si="6"/>
        <v>908.61</v>
      </c>
      <c r="H217" s="50">
        <f t="shared" si="7"/>
        <v>38161.440000000002</v>
      </c>
    </row>
    <row r="218" spans="1:8" ht="15.75" x14ac:dyDescent="0.25">
      <c r="A218" s="72" t="s">
        <v>342</v>
      </c>
      <c r="B218" s="72" t="s">
        <v>91</v>
      </c>
      <c r="C218" s="72" t="s">
        <v>90</v>
      </c>
      <c r="D218" s="72" t="s">
        <v>310</v>
      </c>
      <c r="E218" s="50">
        <v>4971</v>
      </c>
      <c r="F218" s="50">
        <v>298.26</v>
      </c>
      <c r="G218" s="50">
        <f t="shared" si="6"/>
        <v>298.26</v>
      </c>
      <c r="H218" s="50">
        <f t="shared" si="7"/>
        <v>5567.52</v>
      </c>
    </row>
    <row r="219" spans="1:8" ht="15.75" x14ac:dyDescent="0.25">
      <c r="A219" s="72" t="s">
        <v>342</v>
      </c>
      <c r="B219" s="72" t="s">
        <v>91</v>
      </c>
      <c r="C219" s="72" t="s">
        <v>90</v>
      </c>
      <c r="D219" s="72" t="s">
        <v>310</v>
      </c>
      <c r="E219" s="50">
        <v>18302.990000000002</v>
      </c>
      <c r="F219" s="50">
        <v>457.57</v>
      </c>
      <c r="G219" s="50">
        <f t="shared" si="6"/>
        <v>457.57</v>
      </c>
      <c r="H219" s="50">
        <f t="shared" si="7"/>
        <v>19218.13</v>
      </c>
    </row>
    <row r="220" spans="1:8" ht="15.75" x14ac:dyDescent="0.25">
      <c r="A220" s="72" t="s">
        <v>343</v>
      </c>
      <c r="B220" s="72" t="s">
        <v>91</v>
      </c>
      <c r="C220" s="72" t="s">
        <v>90</v>
      </c>
      <c r="D220" s="72" t="s">
        <v>311</v>
      </c>
      <c r="E220" s="50">
        <v>4971</v>
      </c>
      <c r="F220" s="50">
        <v>298.26</v>
      </c>
      <c r="G220" s="50">
        <f t="shared" si="6"/>
        <v>298.26</v>
      </c>
      <c r="H220" s="50">
        <f t="shared" si="7"/>
        <v>5567.52</v>
      </c>
    </row>
    <row r="221" spans="1:8" ht="15.75" x14ac:dyDescent="0.25">
      <c r="A221" s="72" t="s">
        <v>343</v>
      </c>
      <c r="B221" s="72" t="s">
        <v>91</v>
      </c>
      <c r="C221" s="72" t="s">
        <v>90</v>
      </c>
      <c r="D221" s="72" t="s">
        <v>311</v>
      </c>
      <c r="E221" s="50">
        <v>28382.09</v>
      </c>
      <c r="F221" s="50">
        <v>709.55</v>
      </c>
      <c r="G221" s="50">
        <f t="shared" si="6"/>
        <v>709.55</v>
      </c>
      <c r="H221" s="50">
        <f t="shared" si="7"/>
        <v>29801.19</v>
      </c>
    </row>
    <row r="222" spans="1:8" ht="15.75" x14ac:dyDescent="0.25">
      <c r="A222" s="72" t="s">
        <v>343</v>
      </c>
      <c r="B222" s="72" t="s">
        <v>91</v>
      </c>
      <c r="C222" s="72" t="s">
        <v>90</v>
      </c>
      <c r="D222" s="72" t="s">
        <v>312</v>
      </c>
      <c r="E222" s="50">
        <v>2233.8000000000002</v>
      </c>
      <c r="F222" s="50">
        <v>55.85</v>
      </c>
      <c r="G222" s="50">
        <f t="shared" si="6"/>
        <v>55.85</v>
      </c>
      <c r="H222" s="50">
        <f t="shared" si="7"/>
        <v>2345.5</v>
      </c>
    </row>
    <row r="223" spans="1:8" ht="15.75" x14ac:dyDescent="0.25">
      <c r="A223" s="72" t="s">
        <v>378</v>
      </c>
      <c r="B223" s="72" t="s">
        <v>91</v>
      </c>
      <c r="C223" s="72" t="s">
        <v>90</v>
      </c>
      <c r="D223" s="72" t="s">
        <v>344</v>
      </c>
      <c r="E223" s="50">
        <v>7468.68</v>
      </c>
      <c r="F223" s="50">
        <v>448.12</v>
      </c>
      <c r="G223" s="50">
        <f>+F223</f>
        <v>448.12</v>
      </c>
      <c r="H223" s="50">
        <f t="shared" si="7"/>
        <v>8364.92</v>
      </c>
    </row>
    <row r="224" spans="1:8" ht="15.75" x14ac:dyDescent="0.25">
      <c r="A224" s="72" t="s">
        <v>378</v>
      </c>
      <c r="B224" s="72" t="s">
        <v>91</v>
      </c>
      <c r="C224" s="72" t="s">
        <v>90</v>
      </c>
      <c r="D224" s="72" t="s">
        <v>344</v>
      </c>
      <c r="E224" s="50">
        <v>30640.28</v>
      </c>
      <c r="F224" s="50">
        <v>766.01</v>
      </c>
      <c r="G224" s="50">
        <f t="shared" ref="G224:G277" si="8">+F224</f>
        <v>766.01</v>
      </c>
      <c r="H224" s="50">
        <f t="shared" si="7"/>
        <v>32172.299999999996</v>
      </c>
    </row>
    <row r="225" spans="1:8" ht="15.75" x14ac:dyDescent="0.25">
      <c r="A225" s="72" t="s">
        <v>379</v>
      </c>
      <c r="B225" s="72" t="s">
        <v>91</v>
      </c>
      <c r="C225" s="72" t="s">
        <v>90</v>
      </c>
      <c r="D225" s="72" t="s">
        <v>345</v>
      </c>
      <c r="E225" s="50">
        <v>34604.11</v>
      </c>
      <c r="F225" s="50">
        <v>865.1</v>
      </c>
      <c r="G225" s="50">
        <f t="shared" si="8"/>
        <v>865.1</v>
      </c>
      <c r="H225" s="50">
        <f t="shared" si="7"/>
        <v>36334.31</v>
      </c>
    </row>
    <row r="226" spans="1:8" ht="15.75" x14ac:dyDescent="0.25">
      <c r="A226" s="72" t="s">
        <v>379</v>
      </c>
      <c r="B226" s="72" t="s">
        <v>91</v>
      </c>
      <c r="C226" s="72" t="s">
        <v>90</v>
      </c>
      <c r="D226" s="72" t="s">
        <v>346</v>
      </c>
      <c r="E226" s="50">
        <v>3350.7</v>
      </c>
      <c r="F226" s="50">
        <v>83.77</v>
      </c>
      <c r="G226" s="50">
        <f t="shared" si="8"/>
        <v>83.77</v>
      </c>
      <c r="H226" s="50">
        <f t="shared" si="7"/>
        <v>3518.24</v>
      </c>
    </row>
    <row r="227" spans="1:8" ht="15.75" x14ac:dyDescent="0.25">
      <c r="A227" s="72" t="s">
        <v>380</v>
      </c>
      <c r="B227" s="72" t="s">
        <v>91</v>
      </c>
      <c r="C227" s="72" t="s">
        <v>90</v>
      </c>
      <c r="D227" s="72" t="s">
        <v>347</v>
      </c>
      <c r="E227" s="50">
        <v>35410.28</v>
      </c>
      <c r="F227" s="50">
        <v>885.26</v>
      </c>
      <c r="G227" s="50">
        <f t="shared" si="8"/>
        <v>885.26</v>
      </c>
      <c r="H227" s="50">
        <f t="shared" si="7"/>
        <v>37180.800000000003</v>
      </c>
    </row>
    <row r="228" spans="1:8" ht="15.75" x14ac:dyDescent="0.25">
      <c r="A228" s="72" t="s">
        <v>380</v>
      </c>
      <c r="B228" s="72" t="s">
        <v>91</v>
      </c>
      <c r="C228" s="72" t="s">
        <v>90</v>
      </c>
      <c r="D228" s="72" t="s">
        <v>348</v>
      </c>
      <c r="E228" s="50">
        <v>9393.2999999999993</v>
      </c>
      <c r="F228" s="50">
        <v>234.83</v>
      </c>
      <c r="G228" s="50">
        <f t="shared" si="8"/>
        <v>234.83</v>
      </c>
      <c r="H228" s="50">
        <f t="shared" si="7"/>
        <v>9862.9599999999991</v>
      </c>
    </row>
    <row r="229" spans="1:8" ht="15.75" x14ac:dyDescent="0.25">
      <c r="A229" s="72" t="s">
        <v>381</v>
      </c>
      <c r="B229" s="72" t="s">
        <v>91</v>
      </c>
      <c r="C229" s="72" t="s">
        <v>90</v>
      </c>
      <c r="D229" s="72" t="s">
        <v>349</v>
      </c>
      <c r="E229" s="50">
        <v>4971</v>
      </c>
      <c r="F229" s="50">
        <v>298.26</v>
      </c>
      <c r="G229" s="50">
        <f t="shared" si="8"/>
        <v>298.26</v>
      </c>
      <c r="H229" s="50">
        <f t="shared" si="7"/>
        <v>5567.52</v>
      </c>
    </row>
    <row r="230" spans="1:8" ht="15.75" x14ac:dyDescent="0.25">
      <c r="A230" s="72" t="s">
        <v>381</v>
      </c>
      <c r="B230" s="72" t="s">
        <v>91</v>
      </c>
      <c r="C230" s="72" t="s">
        <v>90</v>
      </c>
      <c r="D230" s="72" t="s">
        <v>349</v>
      </c>
      <c r="E230" s="50">
        <v>32284.1</v>
      </c>
      <c r="F230" s="50">
        <v>807.1</v>
      </c>
      <c r="G230" s="50">
        <f t="shared" si="8"/>
        <v>807.1</v>
      </c>
      <c r="H230" s="50">
        <f t="shared" si="7"/>
        <v>33898.299999999996</v>
      </c>
    </row>
    <row r="231" spans="1:8" ht="15.75" x14ac:dyDescent="0.25">
      <c r="A231" s="72" t="s">
        <v>382</v>
      </c>
      <c r="B231" s="72" t="s">
        <v>91</v>
      </c>
      <c r="C231" s="72" t="s">
        <v>90</v>
      </c>
      <c r="D231" s="72" t="s">
        <v>350</v>
      </c>
      <c r="E231" s="50">
        <v>23676.25</v>
      </c>
      <c r="F231" s="50">
        <v>591.91</v>
      </c>
      <c r="G231" s="50">
        <f t="shared" si="8"/>
        <v>591.91</v>
      </c>
      <c r="H231" s="50">
        <f t="shared" si="7"/>
        <v>24860.07</v>
      </c>
    </row>
    <row r="232" spans="1:8" ht="15.75" x14ac:dyDescent="0.25">
      <c r="A232" s="72" t="s">
        <v>383</v>
      </c>
      <c r="B232" s="72" t="s">
        <v>91</v>
      </c>
      <c r="C232" s="72" t="s">
        <v>90</v>
      </c>
      <c r="D232" s="72" t="s">
        <v>351</v>
      </c>
      <c r="E232" s="50">
        <v>2497.6799999999998</v>
      </c>
      <c r="F232" s="50">
        <v>149.86000000000001</v>
      </c>
      <c r="G232" s="50">
        <f t="shared" si="8"/>
        <v>149.86000000000001</v>
      </c>
      <c r="H232" s="50">
        <f t="shared" si="7"/>
        <v>2797.4</v>
      </c>
    </row>
    <row r="233" spans="1:8" ht="15.75" x14ac:dyDescent="0.25">
      <c r="A233" s="72" t="s">
        <v>383</v>
      </c>
      <c r="B233" s="72" t="s">
        <v>91</v>
      </c>
      <c r="C233" s="72" t="s">
        <v>90</v>
      </c>
      <c r="D233" s="72" t="s">
        <v>351</v>
      </c>
      <c r="E233" s="50">
        <v>27392.05</v>
      </c>
      <c r="F233" s="50">
        <v>684.8</v>
      </c>
      <c r="G233" s="50">
        <f t="shared" si="8"/>
        <v>684.8</v>
      </c>
      <c r="H233" s="50">
        <f t="shared" si="7"/>
        <v>28761.649999999998</v>
      </c>
    </row>
    <row r="234" spans="1:8" ht="15.75" x14ac:dyDescent="0.25">
      <c r="A234" s="72" t="s">
        <v>383</v>
      </c>
      <c r="B234" s="72" t="s">
        <v>91</v>
      </c>
      <c r="C234" s="72" t="s">
        <v>90</v>
      </c>
      <c r="D234" s="72" t="s">
        <v>352</v>
      </c>
      <c r="E234" s="50">
        <v>1080.8499999999999</v>
      </c>
      <c r="F234" s="50">
        <v>27.02</v>
      </c>
      <c r="G234" s="50">
        <f t="shared" si="8"/>
        <v>27.02</v>
      </c>
      <c r="H234" s="50">
        <f t="shared" si="7"/>
        <v>1134.8899999999999</v>
      </c>
    </row>
    <row r="235" spans="1:8" ht="15.75" x14ac:dyDescent="0.25">
      <c r="A235" s="72" t="s">
        <v>384</v>
      </c>
      <c r="B235" s="72" t="s">
        <v>91</v>
      </c>
      <c r="C235" s="72" t="s">
        <v>90</v>
      </c>
      <c r="D235" s="72" t="s">
        <v>353</v>
      </c>
      <c r="E235" s="50">
        <v>4971</v>
      </c>
      <c r="F235" s="50">
        <v>298.26</v>
      </c>
      <c r="G235" s="50">
        <f t="shared" si="8"/>
        <v>298.26</v>
      </c>
      <c r="H235" s="50">
        <f t="shared" si="7"/>
        <v>5567.52</v>
      </c>
    </row>
    <row r="236" spans="1:8" ht="15.75" x14ac:dyDescent="0.25">
      <c r="A236" s="72" t="s">
        <v>384</v>
      </c>
      <c r="B236" s="72" t="s">
        <v>91</v>
      </c>
      <c r="C236" s="72" t="s">
        <v>90</v>
      </c>
      <c r="D236" s="72" t="s">
        <v>353</v>
      </c>
      <c r="E236" s="50">
        <v>35710.67</v>
      </c>
      <c r="F236" s="50">
        <v>892.77</v>
      </c>
      <c r="G236" s="50">
        <f t="shared" si="8"/>
        <v>892.77</v>
      </c>
      <c r="H236" s="50">
        <f t="shared" si="7"/>
        <v>37496.209999999992</v>
      </c>
    </row>
    <row r="237" spans="1:8" ht="15.75" x14ac:dyDescent="0.25">
      <c r="A237" s="72" t="s">
        <v>385</v>
      </c>
      <c r="B237" s="72" t="s">
        <v>91</v>
      </c>
      <c r="C237" s="72" t="s">
        <v>90</v>
      </c>
      <c r="D237" s="72" t="s">
        <v>354</v>
      </c>
      <c r="E237" s="50">
        <v>29191.99</v>
      </c>
      <c r="F237" s="50">
        <v>729.8</v>
      </c>
      <c r="G237" s="50">
        <f t="shared" si="8"/>
        <v>729.8</v>
      </c>
      <c r="H237" s="50">
        <f t="shared" si="7"/>
        <v>30651.59</v>
      </c>
    </row>
    <row r="238" spans="1:8" ht="15.75" x14ac:dyDescent="0.25">
      <c r="A238" s="72" t="s">
        <v>386</v>
      </c>
      <c r="B238" s="72" t="s">
        <v>91</v>
      </c>
      <c r="C238" s="72" t="s">
        <v>90</v>
      </c>
      <c r="D238" s="72" t="s">
        <v>355</v>
      </c>
      <c r="E238" s="50">
        <v>17636.830000000002</v>
      </c>
      <c r="F238" s="50">
        <v>440.92</v>
      </c>
      <c r="G238" s="50">
        <f t="shared" si="8"/>
        <v>440.92</v>
      </c>
      <c r="H238" s="50">
        <f t="shared" si="7"/>
        <v>18518.669999999998</v>
      </c>
    </row>
    <row r="239" spans="1:8" ht="15.75" x14ac:dyDescent="0.25">
      <c r="A239" s="72" t="s">
        <v>387</v>
      </c>
      <c r="B239" s="72" t="s">
        <v>91</v>
      </c>
      <c r="C239" s="72" t="s">
        <v>90</v>
      </c>
      <c r="D239" s="72" t="s">
        <v>356</v>
      </c>
      <c r="E239" s="50">
        <v>18638.259999999998</v>
      </c>
      <c r="F239" s="50">
        <v>465.96</v>
      </c>
      <c r="G239" s="50">
        <f t="shared" si="8"/>
        <v>465.96</v>
      </c>
      <c r="H239" s="50">
        <f t="shared" si="7"/>
        <v>19570.179999999997</v>
      </c>
    </row>
    <row r="240" spans="1:8" ht="15.75" x14ac:dyDescent="0.25">
      <c r="A240" s="72" t="s">
        <v>388</v>
      </c>
      <c r="B240" s="72" t="s">
        <v>91</v>
      </c>
      <c r="C240" s="72" t="s">
        <v>90</v>
      </c>
      <c r="D240" s="72" t="s">
        <v>357</v>
      </c>
      <c r="E240" s="50">
        <v>14768.85</v>
      </c>
      <c r="F240" s="50">
        <v>369.22</v>
      </c>
      <c r="G240" s="50">
        <f t="shared" si="8"/>
        <v>369.22</v>
      </c>
      <c r="H240" s="50">
        <f t="shared" si="7"/>
        <v>15507.289999999999</v>
      </c>
    </row>
    <row r="241" spans="1:8" ht="15.75" x14ac:dyDescent="0.25">
      <c r="A241" s="72" t="s">
        <v>389</v>
      </c>
      <c r="B241" s="72" t="s">
        <v>91</v>
      </c>
      <c r="C241" s="72" t="s">
        <v>90</v>
      </c>
      <c r="D241" s="72" t="s">
        <v>358</v>
      </c>
      <c r="E241" s="50">
        <v>7468.68</v>
      </c>
      <c r="F241" s="50">
        <v>448.12</v>
      </c>
      <c r="G241" s="50">
        <f t="shared" si="8"/>
        <v>448.12</v>
      </c>
      <c r="H241" s="50">
        <f t="shared" si="7"/>
        <v>8364.92</v>
      </c>
    </row>
    <row r="242" spans="1:8" ht="15.75" x14ac:dyDescent="0.25">
      <c r="A242" s="72" t="s">
        <v>389</v>
      </c>
      <c r="B242" s="72" t="s">
        <v>91</v>
      </c>
      <c r="C242" s="72" t="s">
        <v>90</v>
      </c>
      <c r="D242" s="72" t="s">
        <v>358</v>
      </c>
      <c r="E242" s="50">
        <v>10313.379999999999</v>
      </c>
      <c r="F242" s="50">
        <v>257.83</v>
      </c>
      <c r="G242" s="50">
        <f t="shared" si="8"/>
        <v>257.83</v>
      </c>
      <c r="H242" s="50">
        <f t="shared" si="7"/>
        <v>10829.039999999999</v>
      </c>
    </row>
    <row r="243" spans="1:8" ht="15.75" x14ac:dyDescent="0.25">
      <c r="A243" s="72" t="s">
        <v>389</v>
      </c>
      <c r="B243" s="72" t="s">
        <v>91</v>
      </c>
      <c r="C243" s="72" t="s">
        <v>90</v>
      </c>
      <c r="D243" s="72" t="s">
        <v>359</v>
      </c>
      <c r="E243" s="50">
        <v>4467.6000000000004</v>
      </c>
      <c r="F243" s="50">
        <v>111.69</v>
      </c>
      <c r="G243" s="50">
        <f t="shared" si="8"/>
        <v>111.69</v>
      </c>
      <c r="H243" s="50">
        <f t="shared" si="7"/>
        <v>4690.9799999999996</v>
      </c>
    </row>
    <row r="244" spans="1:8" ht="15.75" x14ac:dyDescent="0.25">
      <c r="A244" s="72" t="s">
        <v>390</v>
      </c>
      <c r="B244" s="72" t="s">
        <v>91</v>
      </c>
      <c r="C244" s="72" t="s">
        <v>90</v>
      </c>
      <c r="D244" s="72" t="s">
        <v>360</v>
      </c>
      <c r="E244" s="50">
        <v>4971</v>
      </c>
      <c r="F244" s="50">
        <v>298.26</v>
      </c>
      <c r="G244" s="50">
        <f t="shared" si="8"/>
        <v>298.26</v>
      </c>
      <c r="H244" s="50">
        <f t="shared" si="7"/>
        <v>5567.52</v>
      </c>
    </row>
    <row r="245" spans="1:8" ht="15.75" x14ac:dyDescent="0.25">
      <c r="A245" s="72" t="s">
        <v>390</v>
      </c>
      <c r="B245" s="72" t="s">
        <v>91</v>
      </c>
      <c r="C245" s="72" t="s">
        <v>90</v>
      </c>
      <c r="D245" s="72" t="s">
        <v>360</v>
      </c>
      <c r="E245" s="50">
        <v>23651.53</v>
      </c>
      <c r="F245" s="50">
        <v>591.29</v>
      </c>
      <c r="G245" s="50">
        <f t="shared" si="8"/>
        <v>591.29</v>
      </c>
      <c r="H245" s="50">
        <f t="shared" si="7"/>
        <v>24834.11</v>
      </c>
    </row>
    <row r="246" spans="1:8" ht="15.75" x14ac:dyDescent="0.25">
      <c r="A246" s="72" t="s">
        <v>391</v>
      </c>
      <c r="B246" s="72" t="s">
        <v>91</v>
      </c>
      <c r="C246" s="72" t="s">
        <v>90</v>
      </c>
      <c r="D246" s="72" t="s">
        <v>361</v>
      </c>
      <c r="E246" s="50">
        <v>21996.9</v>
      </c>
      <c r="F246" s="50">
        <v>549.91999999999996</v>
      </c>
      <c r="G246" s="50">
        <f t="shared" si="8"/>
        <v>549.91999999999996</v>
      </c>
      <c r="H246" s="50">
        <f t="shared" si="7"/>
        <v>23096.739999999998</v>
      </c>
    </row>
    <row r="247" spans="1:8" ht="15.75" x14ac:dyDescent="0.25">
      <c r="A247" s="72" t="s">
        <v>392</v>
      </c>
      <c r="B247" s="72" t="s">
        <v>91</v>
      </c>
      <c r="C247" s="72" t="s">
        <v>90</v>
      </c>
      <c r="D247" s="72" t="s">
        <v>362</v>
      </c>
      <c r="E247" s="50">
        <v>17206.03</v>
      </c>
      <c r="F247" s="50">
        <v>430.15</v>
      </c>
      <c r="G247" s="50">
        <f t="shared" si="8"/>
        <v>430.15</v>
      </c>
      <c r="H247" s="50">
        <f t="shared" si="7"/>
        <v>18066.330000000002</v>
      </c>
    </row>
    <row r="248" spans="1:8" ht="15.75" x14ac:dyDescent="0.25">
      <c r="A248" s="72" t="s">
        <v>393</v>
      </c>
      <c r="B248" s="72" t="s">
        <v>91</v>
      </c>
      <c r="C248" s="72" t="s">
        <v>90</v>
      </c>
      <c r="D248" s="72" t="s">
        <v>363</v>
      </c>
      <c r="E248" s="50">
        <v>4971</v>
      </c>
      <c r="F248" s="50">
        <v>298.26</v>
      </c>
      <c r="G248" s="50">
        <f t="shared" si="8"/>
        <v>298.26</v>
      </c>
      <c r="H248" s="50">
        <f t="shared" si="7"/>
        <v>5567.52</v>
      </c>
    </row>
    <row r="249" spans="1:8" ht="15.75" x14ac:dyDescent="0.25">
      <c r="A249" s="72" t="s">
        <v>393</v>
      </c>
      <c r="B249" s="72" t="s">
        <v>91</v>
      </c>
      <c r="C249" s="72" t="s">
        <v>90</v>
      </c>
      <c r="D249" s="72" t="s">
        <v>363</v>
      </c>
      <c r="E249" s="50">
        <v>23018.2</v>
      </c>
      <c r="F249" s="50">
        <v>575.46</v>
      </c>
      <c r="G249" s="50">
        <f t="shared" si="8"/>
        <v>575.46</v>
      </c>
      <c r="H249" s="50">
        <f t="shared" si="7"/>
        <v>24169.119999999999</v>
      </c>
    </row>
    <row r="250" spans="1:8" ht="15.75" x14ac:dyDescent="0.25">
      <c r="A250" s="72" t="s">
        <v>394</v>
      </c>
      <c r="B250" s="72" t="s">
        <v>91</v>
      </c>
      <c r="C250" s="72" t="s">
        <v>90</v>
      </c>
      <c r="D250" s="72" t="s">
        <v>364</v>
      </c>
      <c r="E250" s="50">
        <v>4971</v>
      </c>
      <c r="F250" s="50">
        <v>298.26</v>
      </c>
      <c r="G250" s="50">
        <f t="shared" si="8"/>
        <v>298.26</v>
      </c>
      <c r="H250" s="50">
        <f t="shared" si="7"/>
        <v>5567.52</v>
      </c>
    </row>
    <row r="251" spans="1:8" ht="15.75" x14ac:dyDescent="0.25">
      <c r="A251" s="72" t="s">
        <v>394</v>
      </c>
      <c r="B251" s="72" t="s">
        <v>91</v>
      </c>
      <c r="C251" s="72" t="s">
        <v>90</v>
      </c>
      <c r="D251" s="72" t="s">
        <v>364</v>
      </c>
      <c r="E251" s="50">
        <v>21869.19</v>
      </c>
      <c r="F251" s="50">
        <v>546.73</v>
      </c>
      <c r="G251" s="50">
        <f t="shared" si="8"/>
        <v>546.73</v>
      </c>
      <c r="H251" s="50">
        <f t="shared" si="7"/>
        <v>22962.649999999998</v>
      </c>
    </row>
    <row r="252" spans="1:8" ht="15.75" x14ac:dyDescent="0.25">
      <c r="A252" s="72" t="s">
        <v>395</v>
      </c>
      <c r="B252" s="72" t="s">
        <v>91</v>
      </c>
      <c r="C252" s="72" t="s">
        <v>90</v>
      </c>
      <c r="D252" s="72" t="s">
        <v>365</v>
      </c>
      <c r="E252" s="50">
        <v>12439.68</v>
      </c>
      <c r="F252" s="50">
        <v>746.38</v>
      </c>
      <c r="G252" s="50">
        <f t="shared" si="8"/>
        <v>746.38</v>
      </c>
      <c r="H252" s="50">
        <f t="shared" si="7"/>
        <v>13932.439999999999</v>
      </c>
    </row>
    <row r="253" spans="1:8" ht="15.75" x14ac:dyDescent="0.25">
      <c r="A253" s="72" t="s">
        <v>395</v>
      </c>
      <c r="B253" s="72" t="s">
        <v>91</v>
      </c>
      <c r="C253" s="72" t="s">
        <v>90</v>
      </c>
      <c r="D253" s="72" t="s">
        <v>365</v>
      </c>
      <c r="E253" s="50">
        <v>19292.22</v>
      </c>
      <c r="F253" s="50">
        <v>482.31</v>
      </c>
      <c r="G253" s="50">
        <f t="shared" si="8"/>
        <v>482.31</v>
      </c>
      <c r="H253" s="50">
        <f t="shared" si="7"/>
        <v>20256.840000000004</v>
      </c>
    </row>
    <row r="254" spans="1:8" ht="15.75" x14ac:dyDescent="0.25">
      <c r="A254" s="72" t="s">
        <v>396</v>
      </c>
      <c r="B254" s="72" t="s">
        <v>91</v>
      </c>
      <c r="C254" s="72" t="s">
        <v>90</v>
      </c>
      <c r="D254" s="72" t="s">
        <v>366</v>
      </c>
      <c r="E254" s="50">
        <v>4971</v>
      </c>
      <c r="F254" s="50">
        <v>298.26</v>
      </c>
      <c r="G254" s="50">
        <f t="shared" si="8"/>
        <v>298.26</v>
      </c>
      <c r="H254" s="50">
        <f t="shared" si="7"/>
        <v>5567.52</v>
      </c>
    </row>
    <row r="255" spans="1:8" ht="15.75" x14ac:dyDescent="0.25">
      <c r="A255" s="72" t="s">
        <v>396</v>
      </c>
      <c r="B255" s="72" t="s">
        <v>91</v>
      </c>
      <c r="C255" s="72" t="s">
        <v>90</v>
      </c>
      <c r="D255" s="72" t="s">
        <v>366</v>
      </c>
      <c r="E255" s="50">
        <v>27416.87</v>
      </c>
      <c r="F255" s="50">
        <v>685.42</v>
      </c>
      <c r="G255" s="50">
        <f t="shared" si="8"/>
        <v>685.42</v>
      </c>
      <c r="H255" s="50">
        <f t="shared" si="7"/>
        <v>28787.709999999995</v>
      </c>
    </row>
    <row r="256" spans="1:8" ht="15.75" x14ac:dyDescent="0.25">
      <c r="A256" s="72" t="s">
        <v>397</v>
      </c>
      <c r="B256" s="72" t="s">
        <v>91</v>
      </c>
      <c r="C256" s="72" t="s">
        <v>90</v>
      </c>
      <c r="D256" s="72" t="s">
        <v>367</v>
      </c>
      <c r="E256" s="50">
        <v>4971</v>
      </c>
      <c r="F256" s="50">
        <v>298.26</v>
      </c>
      <c r="G256" s="50">
        <f t="shared" si="8"/>
        <v>298.26</v>
      </c>
      <c r="H256" s="50">
        <f t="shared" si="7"/>
        <v>5567.52</v>
      </c>
    </row>
    <row r="257" spans="1:8" ht="15.75" x14ac:dyDescent="0.25">
      <c r="A257" s="72" t="s">
        <v>397</v>
      </c>
      <c r="B257" s="72" t="s">
        <v>91</v>
      </c>
      <c r="C257" s="72" t="s">
        <v>90</v>
      </c>
      <c r="D257" s="72" t="s">
        <v>367</v>
      </c>
      <c r="E257" s="50">
        <v>28751.38</v>
      </c>
      <c r="F257" s="50">
        <v>718.78</v>
      </c>
      <c r="G257" s="50">
        <f t="shared" si="8"/>
        <v>718.78</v>
      </c>
      <c r="H257" s="50">
        <f t="shared" si="7"/>
        <v>30188.94</v>
      </c>
    </row>
    <row r="258" spans="1:8" ht="15.75" x14ac:dyDescent="0.25">
      <c r="A258" s="72" t="s">
        <v>398</v>
      </c>
      <c r="B258" s="72" t="s">
        <v>91</v>
      </c>
      <c r="C258" s="72" t="s">
        <v>90</v>
      </c>
      <c r="D258" s="72" t="s">
        <v>368</v>
      </c>
      <c r="E258" s="50">
        <v>4971</v>
      </c>
      <c r="F258" s="50">
        <v>298.26</v>
      </c>
      <c r="G258" s="50">
        <f t="shared" si="8"/>
        <v>298.26</v>
      </c>
      <c r="H258" s="50">
        <f t="shared" si="7"/>
        <v>5567.52</v>
      </c>
    </row>
    <row r="259" spans="1:8" ht="15.75" x14ac:dyDescent="0.25">
      <c r="A259" s="72" t="s">
        <v>398</v>
      </c>
      <c r="B259" s="72" t="s">
        <v>91</v>
      </c>
      <c r="C259" s="72" t="s">
        <v>90</v>
      </c>
      <c r="D259" s="72" t="s">
        <v>368</v>
      </c>
      <c r="E259" s="50">
        <v>38718.300000000003</v>
      </c>
      <c r="F259" s="50">
        <v>967.96</v>
      </c>
      <c r="G259" s="50">
        <f t="shared" si="8"/>
        <v>967.96</v>
      </c>
      <c r="H259" s="50">
        <f t="shared" si="7"/>
        <v>40654.22</v>
      </c>
    </row>
    <row r="260" spans="1:8" ht="15.75" x14ac:dyDescent="0.25">
      <c r="A260" s="72" t="s">
        <v>399</v>
      </c>
      <c r="B260" s="72" t="s">
        <v>91</v>
      </c>
      <c r="C260" s="72" t="s">
        <v>90</v>
      </c>
      <c r="D260" s="72" t="s">
        <v>369</v>
      </c>
      <c r="E260" s="50">
        <v>2497.6799999999998</v>
      </c>
      <c r="F260" s="50">
        <v>149.86000000000001</v>
      </c>
      <c r="G260" s="50">
        <f t="shared" si="8"/>
        <v>149.86000000000001</v>
      </c>
      <c r="H260" s="50">
        <f t="shared" si="7"/>
        <v>2797.4</v>
      </c>
    </row>
    <row r="261" spans="1:8" ht="15.75" x14ac:dyDescent="0.25">
      <c r="A261" s="72" t="s">
        <v>399</v>
      </c>
      <c r="B261" s="72" t="s">
        <v>91</v>
      </c>
      <c r="C261" s="72" t="s">
        <v>90</v>
      </c>
      <c r="D261" s="72" t="s">
        <v>369</v>
      </c>
      <c r="E261" s="50">
        <v>48518.58</v>
      </c>
      <c r="F261" s="50">
        <v>1212.96</v>
      </c>
      <c r="G261" s="50">
        <f t="shared" si="8"/>
        <v>1212.96</v>
      </c>
      <c r="H261" s="50">
        <f t="shared" si="7"/>
        <v>50944.5</v>
      </c>
    </row>
    <row r="262" spans="1:8" ht="15.75" x14ac:dyDescent="0.25">
      <c r="A262" s="72" t="s">
        <v>400</v>
      </c>
      <c r="B262" s="72" t="s">
        <v>91</v>
      </c>
      <c r="C262" s="72" t="s">
        <v>90</v>
      </c>
      <c r="D262" s="72" t="s">
        <v>370</v>
      </c>
      <c r="E262" s="50">
        <v>12439.68</v>
      </c>
      <c r="F262" s="50">
        <v>746.38</v>
      </c>
      <c r="G262" s="50">
        <f t="shared" si="8"/>
        <v>746.38</v>
      </c>
      <c r="H262" s="50">
        <f t="shared" ref="H262:H325" si="9">SUM(E262:G262)</f>
        <v>13932.439999999999</v>
      </c>
    </row>
    <row r="263" spans="1:8" ht="15.75" x14ac:dyDescent="0.25">
      <c r="A263" s="72" t="s">
        <v>400</v>
      </c>
      <c r="B263" s="72" t="s">
        <v>91</v>
      </c>
      <c r="C263" s="72" t="s">
        <v>90</v>
      </c>
      <c r="D263" s="72" t="s">
        <v>370</v>
      </c>
      <c r="E263" s="50">
        <v>42869.61</v>
      </c>
      <c r="F263" s="50">
        <v>1071.74</v>
      </c>
      <c r="G263" s="50">
        <f t="shared" si="8"/>
        <v>1071.74</v>
      </c>
      <c r="H263" s="50">
        <f t="shared" si="9"/>
        <v>45013.09</v>
      </c>
    </row>
    <row r="264" spans="1:8" ht="15.75" x14ac:dyDescent="0.25">
      <c r="A264" s="72" t="s">
        <v>401</v>
      </c>
      <c r="B264" s="72" t="s">
        <v>91</v>
      </c>
      <c r="C264" s="72" t="s">
        <v>90</v>
      </c>
      <c r="D264" s="72" t="s">
        <v>371</v>
      </c>
      <c r="E264" s="50">
        <v>4971</v>
      </c>
      <c r="F264" s="50">
        <v>298.26</v>
      </c>
      <c r="G264" s="50">
        <f t="shared" si="8"/>
        <v>298.26</v>
      </c>
      <c r="H264" s="50">
        <f t="shared" si="9"/>
        <v>5567.52</v>
      </c>
    </row>
    <row r="265" spans="1:8" ht="15.75" x14ac:dyDescent="0.25">
      <c r="A265" s="72" t="s">
        <v>401</v>
      </c>
      <c r="B265" s="72" t="s">
        <v>91</v>
      </c>
      <c r="C265" s="72" t="s">
        <v>90</v>
      </c>
      <c r="D265" s="72" t="s">
        <v>371</v>
      </c>
      <c r="E265" s="50">
        <v>72023.03</v>
      </c>
      <c r="F265" s="50">
        <v>1800.58</v>
      </c>
      <c r="G265" s="50">
        <f t="shared" si="8"/>
        <v>1800.58</v>
      </c>
      <c r="H265" s="50">
        <f t="shared" si="9"/>
        <v>75624.19</v>
      </c>
    </row>
    <row r="266" spans="1:8" ht="15.75" x14ac:dyDescent="0.25">
      <c r="A266" s="72" t="s">
        <v>402</v>
      </c>
      <c r="B266" s="72" t="s">
        <v>91</v>
      </c>
      <c r="C266" s="72" t="s">
        <v>90</v>
      </c>
      <c r="D266" s="72" t="s">
        <v>372</v>
      </c>
      <c r="E266" s="50">
        <v>14913</v>
      </c>
      <c r="F266" s="50">
        <v>894.78</v>
      </c>
      <c r="G266" s="50">
        <f t="shared" si="8"/>
        <v>894.78</v>
      </c>
      <c r="H266" s="50">
        <f t="shared" si="9"/>
        <v>16702.560000000001</v>
      </c>
    </row>
    <row r="267" spans="1:8" ht="15.75" x14ac:dyDescent="0.25">
      <c r="A267" s="72" t="s">
        <v>402</v>
      </c>
      <c r="B267" s="72" t="s">
        <v>91</v>
      </c>
      <c r="C267" s="72" t="s">
        <v>90</v>
      </c>
      <c r="D267" s="72" t="s">
        <v>372</v>
      </c>
      <c r="E267" s="50">
        <v>54103.43</v>
      </c>
      <c r="F267" s="50">
        <v>1352.59</v>
      </c>
      <c r="G267" s="50">
        <f t="shared" si="8"/>
        <v>1352.59</v>
      </c>
      <c r="H267" s="50">
        <f t="shared" si="9"/>
        <v>56808.609999999993</v>
      </c>
    </row>
    <row r="268" spans="1:8" ht="15.75" x14ac:dyDescent="0.25">
      <c r="A268" s="72" t="s">
        <v>403</v>
      </c>
      <c r="B268" s="72" t="s">
        <v>91</v>
      </c>
      <c r="C268" s="72" t="s">
        <v>90</v>
      </c>
      <c r="D268" s="72" t="s">
        <v>373</v>
      </c>
      <c r="E268" s="50">
        <v>12439.68</v>
      </c>
      <c r="F268" s="50">
        <v>746.38</v>
      </c>
      <c r="G268" s="50">
        <f t="shared" si="8"/>
        <v>746.38</v>
      </c>
      <c r="H268" s="50">
        <f t="shared" si="9"/>
        <v>13932.439999999999</v>
      </c>
    </row>
    <row r="269" spans="1:8" ht="15.75" x14ac:dyDescent="0.25">
      <c r="A269" s="72" t="s">
        <v>403</v>
      </c>
      <c r="B269" s="72" t="s">
        <v>91</v>
      </c>
      <c r="C269" s="72" t="s">
        <v>90</v>
      </c>
      <c r="D269" s="72" t="s">
        <v>373</v>
      </c>
      <c r="E269" s="50">
        <v>61116.54</v>
      </c>
      <c r="F269" s="50">
        <v>1527.91</v>
      </c>
      <c r="G269" s="50">
        <f t="shared" si="8"/>
        <v>1527.91</v>
      </c>
      <c r="H269" s="50">
        <f t="shared" si="9"/>
        <v>64172.360000000008</v>
      </c>
    </row>
    <row r="270" spans="1:8" ht="15.75" x14ac:dyDescent="0.25">
      <c r="A270" s="72" t="s">
        <v>404</v>
      </c>
      <c r="B270" s="72" t="s">
        <v>91</v>
      </c>
      <c r="C270" s="72" t="s">
        <v>90</v>
      </c>
      <c r="D270" s="72" t="s">
        <v>374</v>
      </c>
      <c r="E270" s="50">
        <v>17410.68</v>
      </c>
      <c r="F270" s="50">
        <v>1044.6400000000001</v>
      </c>
      <c r="G270" s="50">
        <f t="shared" si="8"/>
        <v>1044.6400000000001</v>
      </c>
      <c r="H270" s="50">
        <f t="shared" si="9"/>
        <v>19499.96</v>
      </c>
    </row>
    <row r="271" spans="1:8" ht="15.75" x14ac:dyDescent="0.25">
      <c r="A271" s="72" t="s">
        <v>404</v>
      </c>
      <c r="B271" s="72" t="s">
        <v>91</v>
      </c>
      <c r="C271" s="72" t="s">
        <v>90</v>
      </c>
      <c r="D271" s="72" t="s">
        <v>374</v>
      </c>
      <c r="E271" s="50">
        <v>62550.34</v>
      </c>
      <c r="F271" s="50">
        <v>1563.76</v>
      </c>
      <c r="G271" s="50">
        <f t="shared" si="8"/>
        <v>1563.76</v>
      </c>
      <c r="H271" s="50">
        <f t="shared" si="9"/>
        <v>65677.86</v>
      </c>
    </row>
    <row r="272" spans="1:8" ht="15.75" x14ac:dyDescent="0.25">
      <c r="A272" s="72" t="s">
        <v>405</v>
      </c>
      <c r="B272" s="72" t="s">
        <v>91</v>
      </c>
      <c r="C272" s="72" t="s">
        <v>90</v>
      </c>
      <c r="D272" s="72" t="s">
        <v>375</v>
      </c>
      <c r="E272" s="50">
        <v>2497.6799999999998</v>
      </c>
      <c r="F272" s="50">
        <v>149.86000000000001</v>
      </c>
      <c r="G272" s="50">
        <f t="shared" si="8"/>
        <v>149.86000000000001</v>
      </c>
      <c r="H272" s="50">
        <f t="shared" si="9"/>
        <v>2797.4</v>
      </c>
    </row>
    <row r="273" spans="1:8" ht="15.75" x14ac:dyDescent="0.25">
      <c r="A273" s="72" t="s">
        <v>405</v>
      </c>
      <c r="B273" s="72" t="s">
        <v>91</v>
      </c>
      <c r="C273" s="72" t="s">
        <v>90</v>
      </c>
      <c r="D273" s="72" t="s">
        <v>375</v>
      </c>
      <c r="E273" s="50">
        <v>42512.57</v>
      </c>
      <c r="F273" s="50">
        <v>1062.81</v>
      </c>
      <c r="G273" s="50">
        <f t="shared" si="8"/>
        <v>1062.81</v>
      </c>
      <c r="H273" s="50">
        <f t="shared" si="9"/>
        <v>44638.189999999995</v>
      </c>
    </row>
    <row r="274" spans="1:8" ht="15.75" x14ac:dyDescent="0.25">
      <c r="A274" s="72" t="s">
        <v>406</v>
      </c>
      <c r="B274" s="72" t="s">
        <v>91</v>
      </c>
      <c r="C274" s="72" t="s">
        <v>90</v>
      </c>
      <c r="D274" s="72" t="s">
        <v>376</v>
      </c>
      <c r="E274" s="50">
        <v>2497.6799999999998</v>
      </c>
      <c r="F274" s="50">
        <v>149.86000000000001</v>
      </c>
      <c r="G274" s="50">
        <f t="shared" si="8"/>
        <v>149.86000000000001</v>
      </c>
      <c r="H274" s="50">
        <f t="shared" si="9"/>
        <v>2797.4</v>
      </c>
    </row>
    <row r="275" spans="1:8" ht="15.75" x14ac:dyDescent="0.25">
      <c r="A275" s="72" t="s">
        <v>406</v>
      </c>
      <c r="B275" s="72" t="s">
        <v>91</v>
      </c>
      <c r="C275" s="72" t="s">
        <v>90</v>
      </c>
      <c r="D275" s="72" t="s">
        <v>376</v>
      </c>
      <c r="E275" s="50">
        <v>53517.02</v>
      </c>
      <c r="F275" s="50">
        <v>1337.93</v>
      </c>
      <c r="G275" s="50">
        <f t="shared" si="8"/>
        <v>1337.93</v>
      </c>
      <c r="H275" s="50">
        <f t="shared" si="9"/>
        <v>56192.88</v>
      </c>
    </row>
    <row r="276" spans="1:8" ht="15.75" x14ac:dyDescent="0.25">
      <c r="A276" s="72" t="s">
        <v>407</v>
      </c>
      <c r="B276" s="72" t="s">
        <v>91</v>
      </c>
      <c r="C276" s="72" t="s">
        <v>90</v>
      </c>
      <c r="D276" s="72" t="s">
        <v>377</v>
      </c>
      <c r="E276" s="50">
        <v>9942</v>
      </c>
      <c r="F276" s="50">
        <v>596.52</v>
      </c>
      <c r="G276" s="50">
        <f t="shared" si="8"/>
        <v>596.52</v>
      </c>
      <c r="H276" s="50">
        <f t="shared" si="9"/>
        <v>11135.04</v>
      </c>
    </row>
    <row r="277" spans="1:8" ht="15.75" x14ac:dyDescent="0.25">
      <c r="A277" s="72" t="s">
        <v>407</v>
      </c>
      <c r="B277" s="72" t="s">
        <v>91</v>
      </c>
      <c r="C277" s="72" t="s">
        <v>90</v>
      </c>
      <c r="D277" s="72" t="s">
        <v>377</v>
      </c>
      <c r="E277" s="50">
        <v>73256.81</v>
      </c>
      <c r="F277" s="50">
        <v>1831.42</v>
      </c>
      <c r="G277" s="50">
        <f t="shared" si="8"/>
        <v>1831.42</v>
      </c>
      <c r="H277" s="50">
        <f t="shared" si="9"/>
        <v>76919.649999999994</v>
      </c>
    </row>
    <row r="278" spans="1:8" ht="15.75" x14ac:dyDescent="0.25">
      <c r="A278" s="72" t="s">
        <v>441</v>
      </c>
      <c r="B278" s="72" t="s">
        <v>91</v>
      </c>
      <c r="C278" s="72" t="s">
        <v>90</v>
      </c>
      <c r="D278" s="72" t="s">
        <v>408</v>
      </c>
      <c r="E278" s="50">
        <v>29850.36</v>
      </c>
      <c r="F278" s="50">
        <v>1791.02</v>
      </c>
      <c r="G278" s="50">
        <f>+F278</f>
        <v>1791.02</v>
      </c>
      <c r="H278" s="50">
        <f t="shared" si="9"/>
        <v>33432.400000000001</v>
      </c>
    </row>
    <row r="279" spans="1:8" ht="15.75" x14ac:dyDescent="0.25">
      <c r="A279" s="72" t="s">
        <v>441</v>
      </c>
      <c r="B279" s="72" t="s">
        <v>91</v>
      </c>
      <c r="C279" s="72" t="s">
        <v>90</v>
      </c>
      <c r="D279" s="72" t="s">
        <v>408</v>
      </c>
      <c r="E279" s="50">
        <v>61034.31</v>
      </c>
      <c r="F279" s="50">
        <v>1525.86</v>
      </c>
      <c r="G279" s="50">
        <f t="shared" ref="G279:G330" si="10">+F279</f>
        <v>1525.86</v>
      </c>
      <c r="H279" s="50">
        <f t="shared" si="9"/>
        <v>64086.03</v>
      </c>
    </row>
    <row r="280" spans="1:8" ht="15.75" x14ac:dyDescent="0.25">
      <c r="A280" s="72" t="s">
        <v>442</v>
      </c>
      <c r="B280" s="72" t="s">
        <v>91</v>
      </c>
      <c r="C280" s="72" t="s">
        <v>90</v>
      </c>
      <c r="D280" s="72" t="s">
        <v>409</v>
      </c>
      <c r="E280" s="50">
        <v>4971</v>
      </c>
      <c r="F280" s="50">
        <v>298.26</v>
      </c>
      <c r="G280" s="50">
        <f t="shared" si="10"/>
        <v>298.26</v>
      </c>
      <c r="H280" s="50">
        <f t="shared" si="9"/>
        <v>5567.52</v>
      </c>
    </row>
    <row r="281" spans="1:8" ht="15.75" x14ac:dyDescent="0.25">
      <c r="A281" s="72" t="s">
        <v>442</v>
      </c>
      <c r="B281" s="72" t="s">
        <v>91</v>
      </c>
      <c r="C281" s="72" t="s">
        <v>90</v>
      </c>
      <c r="D281" s="72" t="s">
        <v>409</v>
      </c>
      <c r="E281" s="50">
        <v>53485</v>
      </c>
      <c r="F281" s="50">
        <v>1337.13</v>
      </c>
      <c r="G281" s="50">
        <f t="shared" si="10"/>
        <v>1337.13</v>
      </c>
      <c r="H281" s="50">
        <f t="shared" si="9"/>
        <v>56159.259999999995</v>
      </c>
    </row>
    <row r="282" spans="1:8" ht="15.75" x14ac:dyDescent="0.25">
      <c r="A282" s="72" t="s">
        <v>443</v>
      </c>
      <c r="B282" s="72" t="s">
        <v>91</v>
      </c>
      <c r="C282" s="72" t="s">
        <v>90</v>
      </c>
      <c r="D282" s="72" t="s">
        <v>410</v>
      </c>
      <c r="E282" s="50">
        <v>12439.68</v>
      </c>
      <c r="F282" s="50">
        <v>746.38</v>
      </c>
      <c r="G282" s="50">
        <f t="shared" si="10"/>
        <v>746.38</v>
      </c>
      <c r="H282" s="50">
        <f t="shared" si="9"/>
        <v>13932.439999999999</v>
      </c>
    </row>
    <row r="283" spans="1:8" ht="15.75" x14ac:dyDescent="0.25">
      <c r="A283" s="72" t="s">
        <v>443</v>
      </c>
      <c r="B283" s="72" t="s">
        <v>91</v>
      </c>
      <c r="C283" s="72" t="s">
        <v>90</v>
      </c>
      <c r="D283" s="72" t="s">
        <v>410</v>
      </c>
      <c r="E283" s="50">
        <v>36275.129999999997</v>
      </c>
      <c r="F283" s="50">
        <v>906.88</v>
      </c>
      <c r="G283" s="50">
        <f t="shared" si="10"/>
        <v>906.88</v>
      </c>
      <c r="H283" s="50">
        <f t="shared" si="9"/>
        <v>38088.889999999992</v>
      </c>
    </row>
    <row r="284" spans="1:8" ht="15.75" x14ac:dyDescent="0.25">
      <c r="A284" s="72" t="s">
        <v>444</v>
      </c>
      <c r="B284" s="72" t="s">
        <v>91</v>
      </c>
      <c r="C284" s="72" t="s">
        <v>90</v>
      </c>
      <c r="D284" s="72" t="s">
        <v>411</v>
      </c>
      <c r="E284" s="50">
        <v>7468.68</v>
      </c>
      <c r="F284" s="50">
        <v>448.12</v>
      </c>
      <c r="G284" s="50">
        <f t="shared" si="10"/>
        <v>448.12</v>
      </c>
      <c r="H284" s="50">
        <f t="shared" si="9"/>
        <v>8364.92</v>
      </c>
    </row>
    <row r="285" spans="1:8" ht="15.75" x14ac:dyDescent="0.25">
      <c r="A285" s="72" t="s">
        <v>444</v>
      </c>
      <c r="B285" s="72" t="s">
        <v>91</v>
      </c>
      <c r="C285" s="72" t="s">
        <v>90</v>
      </c>
      <c r="D285" s="72" t="s">
        <v>411</v>
      </c>
      <c r="E285" s="50">
        <v>38856.86</v>
      </c>
      <c r="F285" s="50">
        <v>971.42</v>
      </c>
      <c r="G285" s="50">
        <f t="shared" si="10"/>
        <v>971.42</v>
      </c>
      <c r="H285" s="50">
        <f t="shared" si="9"/>
        <v>40799.699999999997</v>
      </c>
    </row>
    <row r="286" spans="1:8" ht="15.75" x14ac:dyDescent="0.25">
      <c r="A286" s="72" t="s">
        <v>445</v>
      </c>
      <c r="B286" s="72" t="s">
        <v>91</v>
      </c>
      <c r="C286" s="72" t="s">
        <v>90</v>
      </c>
      <c r="D286" s="72" t="s">
        <v>412</v>
      </c>
      <c r="E286" s="50">
        <v>19884</v>
      </c>
      <c r="F286" s="50">
        <v>1193.04</v>
      </c>
      <c r="G286" s="50">
        <f t="shared" si="10"/>
        <v>1193.04</v>
      </c>
      <c r="H286" s="50">
        <f t="shared" si="9"/>
        <v>22270.080000000002</v>
      </c>
    </row>
    <row r="287" spans="1:8" ht="15.75" x14ac:dyDescent="0.25">
      <c r="A287" s="72" t="s">
        <v>445</v>
      </c>
      <c r="B287" s="72" t="s">
        <v>91</v>
      </c>
      <c r="C287" s="72" t="s">
        <v>90</v>
      </c>
      <c r="D287" s="72" t="s">
        <v>412</v>
      </c>
      <c r="E287" s="50">
        <v>50291.77</v>
      </c>
      <c r="F287" s="50">
        <v>1257.29</v>
      </c>
      <c r="G287" s="50">
        <f t="shared" si="10"/>
        <v>1257.29</v>
      </c>
      <c r="H287" s="50">
        <f t="shared" si="9"/>
        <v>52806.35</v>
      </c>
    </row>
    <row r="288" spans="1:8" ht="15.75" x14ac:dyDescent="0.25">
      <c r="A288" s="72" t="s">
        <v>446</v>
      </c>
      <c r="B288" s="72" t="s">
        <v>91</v>
      </c>
      <c r="C288" s="72" t="s">
        <v>90</v>
      </c>
      <c r="D288" s="72" t="s">
        <v>413</v>
      </c>
      <c r="E288" s="50">
        <v>14937.36</v>
      </c>
      <c r="F288" s="50">
        <v>896.24</v>
      </c>
      <c r="G288" s="50">
        <f t="shared" si="10"/>
        <v>896.24</v>
      </c>
      <c r="H288" s="50">
        <f t="shared" si="9"/>
        <v>16729.84</v>
      </c>
    </row>
    <row r="289" spans="1:8" ht="15.75" x14ac:dyDescent="0.25">
      <c r="A289" s="72" t="s">
        <v>446</v>
      </c>
      <c r="B289" s="72" t="s">
        <v>91</v>
      </c>
      <c r="C289" s="72" t="s">
        <v>90</v>
      </c>
      <c r="D289" s="72" t="s">
        <v>413</v>
      </c>
      <c r="E289" s="50">
        <v>40079.599999999999</v>
      </c>
      <c r="F289" s="50">
        <v>1001.99</v>
      </c>
      <c r="G289" s="50">
        <f t="shared" si="10"/>
        <v>1001.99</v>
      </c>
      <c r="H289" s="50">
        <f t="shared" si="9"/>
        <v>42083.579999999994</v>
      </c>
    </row>
    <row r="290" spans="1:8" ht="15.75" x14ac:dyDescent="0.25">
      <c r="A290" s="72" t="s">
        <v>447</v>
      </c>
      <c r="B290" s="72" t="s">
        <v>91</v>
      </c>
      <c r="C290" s="72" t="s">
        <v>90</v>
      </c>
      <c r="D290" s="72" t="s">
        <v>414</v>
      </c>
      <c r="E290" s="50">
        <v>66802.929999999993</v>
      </c>
      <c r="F290" s="50">
        <v>1670.07</v>
      </c>
      <c r="G290" s="50">
        <f t="shared" si="10"/>
        <v>1670.07</v>
      </c>
      <c r="H290" s="50">
        <f t="shared" si="9"/>
        <v>70143.070000000007</v>
      </c>
    </row>
    <row r="291" spans="1:8" ht="15.75" x14ac:dyDescent="0.25">
      <c r="A291" s="72" t="s">
        <v>448</v>
      </c>
      <c r="B291" s="72" t="s">
        <v>91</v>
      </c>
      <c r="C291" s="72" t="s">
        <v>90</v>
      </c>
      <c r="D291" s="72" t="s">
        <v>415</v>
      </c>
      <c r="E291" s="50">
        <v>4971</v>
      </c>
      <c r="F291" s="50">
        <v>298.26</v>
      </c>
      <c r="G291" s="50">
        <f t="shared" si="10"/>
        <v>298.26</v>
      </c>
      <c r="H291" s="50">
        <f t="shared" si="9"/>
        <v>5567.52</v>
      </c>
    </row>
    <row r="292" spans="1:8" ht="15.75" x14ac:dyDescent="0.25">
      <c r="A292" s="72" t="s">
        <v>448</v>
      </c>
      <c r="B292" s="72" t="s">
        <v>91</v>
      </c>
      <c r="C292" s="72" t="s">
        <v>90</v>
      </c>
      <c r="D292" s="72" t="s">
        <v>415</v>
      </c>
      <c r="E292" s="50">
        <v>29994.38</v>
      </c>
      <c r="F292" s="50">
        <v>749.86</v>
      </c>
      <c r="G292" s="50">
        <f t="shared" si="10"/>
        <v>749.86</v>
      </c>
      <c r="H292" s="50">
        <f t="shared" si="9"/>
        <v>31494.100000000002</v>
      </c>
    </row>
    <row r="293" spans="1:8" ht="15.75" x14ac:dyDescent="0.25">
      <c r="A293" s="72" t="s">
        <v>449</v>
      </c>
      <c r="B293" s="72" t="s">
        <v>91</v>
      </c>
      <c r="C293" s="72" t="s">
        <v>90</v>
      </c>
      <c r="D293" s="72" t="s">
        <v>416</v>
      </c>
      <c r="E293" s="50">
        <v>31884.54</v>
      </c>
      <c r="F293" s="50">
        <v>797.11</v>
      </c>
      <c r="G293" s="50">
        <f t="shared" si="10"/>
        <v>797.11</v>
      </c>
      <c r="H293" s="50">
        <f t="shared" si="9"/>
        <v>33478.76</v>
      </c>
    </row>
    <row r="294" spans="1:8" ht="15.75" x14ac:dyDescent="0.25">
      <c r="A294" s="72" t="s">
        <v>450</v>
      </c>
      <c r="B294" s="72" t="s">
        <v>91</v>
      </c>
      <c r="C294" s="72" t="s">
        <v>90</v>
      </c>
      <c r="D294" s="72" t="s">
        <v>417</v>
      </c>
      <c r="E294" s="50">
        <v>24172.68</v>
      </c>
      <c r="F294" s="50">
        <v>604.32000000000005</v>
      </c>
      <c r="G294" s="50">
        <f t="shared" si="10"/>
        <v>604.32000000000005</v>
      </c>
      <c r="H294" s="50">
        <f t="shared" si="9"/>
        <v>25381.32</v>
      </c>
    </row>
    <row r="295" spans="1:8" ht="15.75" x14ac:dyDescent="0.25">
      <c r="A295" s="72" t="s">
        <v>451</v>
      </c>
      <c r="B295" s="72" t="s">
        <v>91</v>
      </c>
      <c r="C295" s="72" t="s">
        <v>90</v>
      </c>
      <c r="D295" s="72" t="s">
        <v>418</v>
      </c>
      <c r="E295" s="50">
        <v>27343.98</v>
      </c>
      <c r="F295" s="50">
        <v>683.6</v>
      </c>
      <c r="G295" s="50">
        <f t="shared" si="10"/>
        <v>683.6</v>
      </c>
      <c r="H295" s="50">
        <f t="shared" si="9"/>
        <v>28711.179999999997</v>
      </c>
    </row>
    <row r="296" spans="1:8" ht="15.75" x14ac:dyDescent="0.25">
      <c r="A296" s="72" t="s">
        <v>452</v>
      </c>
      <c r="B296" s="72" t="s">
        <v>91</v>
      </c>
      <c r="C296" s="72" t="s">
        <v>90</v>
      </c>
      <c r="D296" s="72" t="s">
        <v>419</v>
      </c>
      <c r="E296" s="50">
        <v>7468.68</v>
      </c>
      <c r="F296" s="50">
        <v>448.12</v>
      </c>
      <c r="G296" s="50">
        <f t="shared" si="10"/>
        <v>448.12</v>
      </c>
      <c r="H296" s="50">
        <f t="shared" si="9"/>
        <v>8364.92</v>
      </c>
    </row>
    <row r="297" spans="1:8" ht="15.75" x14ac:dyDescent="0.25">
      <c r="A297" s="72" t="s">
        <v>452</v>
      </c>
      <c r="B297" s="72" t="s">
        <v>91</v>
      </c>
      <c r="C297" s="72" t="s">
        <v>90</v>
      </c>
      <c r="D297" s="72" t="s">
        <v>419</v>
      </c>
      <c r="E297" s="50">
        <v>24325.08</v>
      </c>
      <c r="F297" s="50">
        <v>608.13</v>
      </c>
      <c r="G297" s="50">
        <f t="shared" si="10"/>
        <v>608.13</v>
      </c>
      <c r="H297" s="50">
        <f t="shared" si="9"/>
        <v>25541.340000000004</v>
      </c>
    </row>
    <row r="298" spans="1:8" ht="15.75" x14ac:dyDescent="0.25">
      <c r="A298" s="72" t="s">
        <v>453</v>
      </c>
      <c r="B298" s="72" t="s">
        <v>91</v>
      </c>
      <c r="C298" s="72" t="s">
        <v>90</v>
      </c>
      <c r="D298" s="72" t="s">
        <v>420</v>
      </c>
      <c r="E298" s="50">
        <v>30875.14</v>
      </c>
      <c r="F298" s="50">
        <v>771.88</v>
      </c>
      <c r="G298" s="50">
        <f t="shared" si="10"/>
        <v>771.88</v>
      </c>
      <c r="H298" s="50">
        <f t="shared" si="9"/>
        <v>32418.9</v>
      </c>
    </row>
    <row r="299" spans="1:8" ht="15.75" x14ac:dyDescent="0.25">
      <c r="A299" s="72" t="s">
        <v>454</v>
      </c>
      <c r="B299" s="72" t="s">
        <v>91</v>
      </c>
      <c r="C299" s="72" t="s">
        <v>90</v>
      </c>
      <c r="D299" s="72" t="s">
        <v>421</v>
      </c>
      <c r="E299" s="50">
        <v>4971</v>
      </c>
      <c r="F299" s="50">
        <v>298.26</v>
      </c>
      <c r="G299" s="50">
        <f t="shared" si="10"/>
        <v>298.26</v>
      </c>
      <c r="H299" s="50">
        <f t="shared" si="9"/>
        <v>5567.52</v>
      </c>
    </row>
    <row r="300" spans="1:8" ht="15.75" x14ac:dyDescent="0.25">
      <c r="A300" s="72" t="s">
        <v>454</v>
      </c>
      <c r="B300" s="72" t="s">
        <v>91</v>
      </c>
      <c r="C300" s="72" t="s">
        <v>90</v>
      </c>
      <c r="D300" s="72" t="s">
        <v>421</v>
      </c>
      <c r="E300" s="50">
        <v>40817.11</v>
      </c>
      <c r="F300" s="50">
        <v>1020.43</v>
      </c>
      <c r="G300" s="50">
        <f t="shared" si="10"/>
        <v>1020.43</v>
      </c>
      <c r="H300" s="50">
        <f t="shared" si="9"/>
        <v>42857.97</v>
      </c>
    </row>
    <row r="301" spans="1:8" ht="15.75" x14ac:dyDescent="0.25">
      <c r="A301" s="72" t="s">
        <v>455</v>
      </c>
      <c r="B301" s="72" t="s">
        <v>91</v>
      </c>
      <c r="C301" s="72" t="s">
        <v>90</v>
      </c>
      <c r="D301" s="72" t="s">
        <v>422</v>
      </c>
      <c r="E301" s="50">
        <v>2497.6799999999998</v>
      </c>
      <c r="F301" s="50">
        <v>149.86000000000001</v>
      </c>
      <c r="G301" s="50">
        <f t="shared" si="10"/>
        <v>149.86000000000001</v>
      </c>
      <c r="H301" s="50">
        <f t="shared" si="9"/>
        <v>2797.4</v>
      </c>
    </row>
    <row r="302" spans="1:8" ht="15.75" x14ac:dyDescent="0.25">
      <c r="A302" s="72" t="s">
        <v>455</v>
      </c>
      <c r="B302" s="72" t="s">
        <v>91</v>
      </c>
      <c r="C302" s="72" t="s">
        <v>90</v>
      </c>
      <c r="D302" s="72" t="s">
        <v>422</v>
      </c>
      <c r="E302" s="50">
        <v>26795.55</v>
      </c>
      <c r="F302" s="50">
        <v>669.89</v>
      </c>
      <c r="G302" s="50">
        <f t="shared" si="10"/>
        <v>669.89</v>
      </c>
      <c r="H302" s="50">
        <f t="shared" si="9"/>
        <v>28135.329999999998</v>
      </c>
    </row>
    <row r="303" spans="1:8" ht="15.75" x14ac:dyDescent="0.25">
      <c r="A303" s="72" t="s">
        <v>456</v>
      </c>
      <c r="B303" s="72" t="s">
        <v>91</v>
      </c>
      <c r="C303" s="72" t="s">
        <v>90</v>
      </c>
      <c r="D303" s="72" t="s">
        <v>423</v>
      </c>
      <c r="E303" s="50">
        <v>26951.91</v>
      </c>
      <c r="F303" s="50">
        <v>673.8</v>
      </c>
      <c r="G303" s="50">
        <f t="shared" si="10"/>
        <v>673.8</v>
      </c>
      <c r="H303" s="50">
        <f t="shared" si="9"/>
        <v>28299.51</v>
      </c>
    </row>
    <row r="304" spans="1:8" ht="15.75" x14ac:dyDescent="0.25">
      <c r="A304" s="72" t="s">
        <v>457</v>
      </c>
      <c r="B304" s="72" t="s">
        <v>91</v>
      </c>
      <c r="C304" s="72" t="s">
        <v>90</v>
      </c>
      <c r="D304" s="72" t="s">
        <v>424</v>
      </c>
      <c r="E304" s="50">
        <v>4971</v>
      </c>
      <c r="F304" s="50">
        <v>298.26</v>
      </c>
      <c r="G304" s="50">
        <f t="shared" si="10"/>
        <v>298.26</v>
      </c>
      <c r="H304" s="50">
        <f t="shared" si="9"/>
        <v>5567.52</v>
      </c>
    </row>
    <row r="305" spans="1:8" ht="15.75" x14ac:dyDescent="0.25">
      <c r="A305" s="72" t="s">
        <v>457</v>
      </c>
      <c r="B305" s="72" t="s">
        <v>91</v>
      </c>
      <c r="C305" s="72" t="s">
        <v>90</v>
      </c>
      <c r="D305" s="72" t="s">
        <v>424</v>
      </c>
      <c r="E305" s="50">
        <v>21701.27</v>
      </c>
      <c r="F305" s="50">
        <v>542.53</v>
      </c>
      <c r="G305" s="50">
        <f t="shared" si="10"/>
        <v>542.53</v>
      </c>
      <c r="H305" s="50">
        <f t="shared" si="9"/>
        <v>22786.329999999998</v>
      </c>
    </row>
    <row r="306" spans="1:8" ht="15.75" x14ac:dyDescent="0.25">
      <c r="A306" s="72" t="s">
        <v>458</v>
      </c>
      <c r="B306" s="72" t="s">
        <v>91</v>
      </c>
      <c r="C306" s="72" t="s">
        <v>90</v>
      </c>
      <c r="D306" s="72" t="s">
        <v>425</v>
      </c>
      <c r="E306" s="50">
        <v>4971</v>
      </c>
      <c r="F306" s="50">
        <v>298.26</v>
      </c>
      <c r="G306" s="50">
        <f t="shared" si="10"/>
        <v>298.26</v>
      </c>
      <c r="H306" s="50">
        <f t="shared" si="9"/>
        <v>5567.52</v>
      </c>
    </row>
    <row r="307" spans="1:8" ht="15.75" x14ac:dyDescent="0.25">
      <c r="A307" s="72" t="s">
        <v>458</v>
      </c>
      <c r="B307" s="72" t="s">
        <v>91</v>
      </c>
      <c r="C307" s="72" t="s">
        <v>90</v>
      </c>
      <c r="D307" s="72" t="s">
        <v>425</v>
      </c>
      <c r="E307" s="50">
        <v>20208.599999999999</v>
      </c>
      <c r="F307" s="50">
        <v>505.22</v>
      </c>
      <c r="G307" s="50">
        <f t="shared" si="10"/>
        <v>505.22</v>
      </c>
      <c r="H307" s="50">
        <f t="shared" si="9"/>
        <v>21219.040000000001</v>
      </c>
    </row>
    <row r="308" spans="1:8" ht="15.75" x14ac:dyDescent="0.25">
      <c r="A308" s="72" t="s">
        <v>459</v>
      </c>
      <c r="B308" s="72" t="s">
        <v>91</v>
      </c>
      <c r="C308" s="72" t="s">
        <v>90</v>
      </c>
      <c r="D308" s="72" t="s">
        <v>426</v>
      </c>
      <c r="E308" s="50">
        <v>4971</v>
      </c>
      <c r="F308" s="50">
        <v>298.26</v>
      </c>
      <c r="G308" s="50">
        <f t="shared" si="10"/>
        <v>298.26</v>
      </c>
      <c r="H308" s="50">
        <f t="shared" si="9"/>
        <v>5567.52</v>
      </c>
    </row>
    <row r="309" spans="1:8" ht="15.75" x14ac:dyDescent="0.25">
      <c r="A309" s="72" t="s">
        <v>459</v>
      </c>
      <c r="B309" s="72" t="s">
        <v>91</v>
      </c>
      <c r="C309" s="72" t="s">
        <v>90</v>
      </c>
      <c r="D309" s="72" t="s">
        <v>426</v>
      </c>
      <c r="E309" s="50">
        <v>32171.39</v>
      </c>
      <c r="F309" s="50">
        <v>804.28</v>
      </c>
      <c r="G309" s="50">
        <f t="shared" si="10"/>
        <v>804.28</v>
      </c>
      <c r="H309" s="50">
        <f t="shared" si="9"/>
        <v>33779.949999999997</v>
      </c>
    </row>
    <row r="310" spans="1:8" ht="15.75" x14ac:dyDescent="0.25">
      <c r="A310" s="72" t="s">
        <v>460</v>
      </c>
      <c r="B310" s="72" t="s">
        <v>91</v>
      </c>
      <c r="C310" s="72" t="s">
        <v>90</v>
      </c>
      <c r="D310" s="72" t="s">
        <v>427</v>
      </c>
      <c r="E310" s="50">
        <v>24858.13</v>
      </c>
      <c r="F310" s="50">
        <v>621.45000000000005</v>
      </c>
      <c r="G310" s="50">
        <f t="shared" si="10"/>
        <v>621.45000000000005</v>
      </c>
      <c r="H310" s="50">
        <f t="shared" si="9"/>
        <v>26101.030000000002</v>
      </c>
    </row>
    <row r="311" spans="1:8" ht="15.75" x14ac:dyDescent="0.25">
      <c r="A311" s="72" t="s">
        <v>461</v>
      </c>
      <c r="B311" s="72" t="s">
        <v>91</v>
      </c>
      <c r="C311" s="72" t="s">
        <v>90</v>
      </c>
      <c r="D311" s="72" t="s">
        <v>428</v>
      </c>
      <c r="E311" s="50">
        <v>27611.34</v>
      </c>
      <c r="F311" s="50">
        <v>690.28</v>
      </c>
      <c r="G311" s="50">
        <f t="shared" si="10"/>
        <v>690.28</v>
      </c>
      <c r="H311" s="50">
        <f t="shared" si="9"/>
        <v>28991.899999999998</v>
      </c>
    </row>
    <row r="312" spans="1:8" ht="15.75" x14ac:dyDescent="0.25">
      <c r="A312" s="72" t="s">
        <v>462</v>
      </c>
      <c r="B312" s="72" t="s">
        <v>91</v>
      </c>
      <c r="C312" s="72" t="s">
        <v>90</v>
      </c>
      <c r="D312" s="72" t="s">
        <v>429</v>
      </c>
      <c r="E312" s="50">
        <v>2497.6799999999998</v>
      </c>
      <c r="F312" s="50">
        <v>149.86000000000001</v>
      </c>
      <c r="G312" s="50">
        <f t="shared" si="10"/>
        <v>149.86000000000001</v>
      </c>
      <c r="H312" s="50">
        <f t="shared" si="9"/>
        <v>2797.4</v>
      </c>
    </row>
    <row r="313" spans="1:8" ht="15.75" x14ac:dyDescent="0.25">
      <c r="A313" s="72" t="s">
        <v>462</v>
      </c>
      <c r="B313" s="72" t="s">
        <v>91</v>
      </c>
      <c r="C313" s="72" t="s">
        <v>90</v>
      </c>
      <c r="D313" s="72" t="s">
        <v>429</v>
      </c>
      <c r="E313" s="50">
        <v>23726.38</v>
      </c>
      <c r="F313" s="50">
        <v>593.16</v>
      </c>
      <c r="G313" s="50">
        <f t="shared" si="10"/>
        <v>593.16</v>
      </c>
      <c r="H313" s="50">
        <f t="shared" si="9"/>
        <v>24912.7</v>
      </c>
    </row>
    <row r="314" spans="1:8" ht="15.75" x14ac:dyDescent="0.25">
      <c r="A314" s="72" t="s">
        <v>463</v>
      </c>
      <c r="B314" s="72" t="s">
        <v>91</v>
      </c>
      <c r="C314" s="72" t="s">
        <v>90</v>
      </c>
      <c r="D314" s="72" t="s">
        <v>430</v>
      </c>
      <c r="E314" s="50">
        <v>4971</v>
      </c>
      <c r="F314" s="50">
        <v>298.26</v>
      </c>
      <c r="G314" s="50">
        <f t="shared" si="10"/>
        <v>298.26</v>
      </c>
      <c r="H314" s="50">
        <f t="shared" si="9"/>
        <v>5567.52</v>
      </c>
    </row>
    <row r="315" spans="1:8" ht="15.75" x14ac:dyDescent="0.25">
      <c r="A315" s="72" t="s">
        <v>463</v>
      </c>
      <c r="B315" s="72" t="s">
        <v>91</v>
      </c>
      <c r="C315" s="72" t="s">
        <v>90</v>
      </c>
      <c r="D315" s="72" t="s">
        <v>430</v>
      </c>
      <c r="E315" s="50">
        <v>24063.1</v>
      </c>
      <c r="F315" s="50">
        <v>601.58000000000004</v>
      </c>
      <c r="G315" s="50">
        <f t="shared" si="10"/>
        <v>601.58000000000004</v>
      </c>
      <c r="H315" s="50">
        <f t="shared" si="9"/>
        <v>25266.260000000002</v>
      </c>
    </row>
    <row r="316" spans="1:8" ht="15.75" x14ac:dyDescent="0.25">
      <c r="A316" s="72" t="s">
        <v>464</v>
      </c>
      <c r="B316" s="72" t="s">
        <v>91</v>
      </c>
      <c r="C316" s="72" t="s">
        <v>90</v>
      </c>
      <c r="D316" s="72" t="s">
        <v>431</v>
      </c>
      <c r="E316" s="50">
        <v>4971</v>
      </c>
      <c r="F316" s="50">
        <v>298.26</v>
      </c>
      <c r="G316" s="50">
        <f t="shared" si="10"/>
        <v>298.26</v>
      </c>
      <c r="H316" s="50">
        <f t="shared" si="9"/>
        <v>5567.52</v>
      </c>
    </row>
    <row r="317" spans="1:8" ht="15.75" x14ac:dyDescent="0.25">
      <c r="A317" s="72" t="s">
        <v>464</v>
      </c>
      <c r="B317" s="72" t="s">
        <v>91</v>
      </c>
      <c r="C317" s="72" t="s">
        <v>90</v>
      </c>
      <c r="D317" s="72" t="s">
        <v>431</v>
      </c>
      <c r="E317" s="50">
        <v>42588.56</v>
      </c>
      <c r="F317" s="50">
        <v>1064.71</v>
      </c>
      <c r="G317" s="50">
        <f t="shared" si="10"/>
        <v>1064.71</v>
      </c>
      <c r="H317" s="50">
        <f t="shared" si="9"/>
        <v>44717.979999999996</v>
      </c>
    </row>
    <row r="318" spans="1:8" ht="15.75" x14ac:dyDescent="0.25">
      <c r="A318" s="72" t="s">
        <v>465</v>
      </c>
      <c r="B318" s="72" t="s">
        <v>91</v>
      </c>
      <c r="C318" s="72" t="s">
        <v>90</v>
      </c>
      <c r="D318" s="72" t="s">
        <v>432</v>
      </c>
      <c r="E318" s="50">
        <v>24958.99</v>
      </c>
      <c r="F318" s="50">
        <v>623.97</v>
      </c>
      <c r="G318" s="50">
        <f t="shared" si="10"/>
        <v>623.97</v>
      </c>
      <c r="H318" s="50">
        <f t="shared" si="9"/>
        <v>26206.930000000004</v>
      </c>
    </row>
    <row r="319" spans="1:8" ht="15.75" x14ac:dyDescent="0.25">
      <c r="A319" s="72" t="s">
        <v>465</v>
      </c>
      <c r="B319" s="72" t="s">
        <v>91</v>
      </c>
      <c r="C319" s="72" t="s">
        <v>90</v>
      </c>
      <c r="D319" s="72" t="s">
        <v>433</v>
      </c>
      <c r="E319" s="50">
        <v>2223.5</v>
      </c>
      <c r="F319" s="50">
        <v>55.59</v>
      </c>
      <c r="G319" s="50">
        <f t="shared" si="10"/>
        <v>55.59</v>
      </c>
      <c r="H319" s="50">
        <f t="shared" si="9"/>
        <v>2334.6800000000003</v>
      </c>
    </row>
    <row r="320" spans="1:8" ht="15.75" x14ac:dyDescent="0.25">
      <c r="A320" s="72" t="s">
        <v>466</v>
      </c>
      <c r="B320" s="72" t="s">
        <v>91</v>
      </c>
      <c r="C320" s="72" t="s">
        <v>90</v>
      </c>
      <c r="D320" s="72" t="s">
        <v>434</v>
      </c>
      <c r="E320" s="50">
        <v>24265.3</v>
      </c>
      <c r="F320" s="50">
        <v>606.63</v>
      </c>
      <c r="G320" s="50">
        <f t="shared" si="10"/>
        <v>606.63</v>
      </c>
      <c r="H320" s="50">
        <f t="shared" si="9"/>
        <v>25478.560000000001</v>
      </c>
    </row>
    <row r="321" spans="1:8" ht="15.75" x14ac:dyDescent="0.25">
      <c r="A321" s="72" t="s">
        <v>467</v>
      </c>
      <c r="B321" s="72" t="s">
        <v>91</v>
      </c>
      <c r="C321" s="72" t="s">
        <v>90</v>
      </c>
      <c r="D321" s="72" t="s">
        <v>435</v>
      </c>
      <c r="E321" s="50">
        <v>4971</v>
      </c>
      <c r="F321" s="50">
        <v>298.26</v>
      </c>
      <c r="G321" s="50">
        <f t="shared" si="10"/>
        <v>298.26</v>
      </c>
      <c r="H321" s="50">
        <f t="shared" si="9"/>
        <v>5567.52</v>
      </c>
    </row>
    <row r="322" spans="1:8" ht="15.75" x14ac:dyDescent="0.25">
      <c r="A322" s="72" t="s">
        <v>467</v>
      </c>
      <c r="B322" s="72" t="s">
        <v>91</v>
      </c>
      <c r="C322" s="72" t="s">
        <v>90</v>
      </c>
      <c r="D322" s="72" t="s">
        <v>435</v>
      </c>
      <c r="E322" s="50">
        <v>27394.37</v>
      </c>
      <c r="F322" s="50">
        <v>684.86</v>
      </c>
      <c r="G322" s="50">
        <f t="shared" si="10"/>
        <v>684.86</v>
      </c>
      <c r="H322" s="50">
        <f t="shared" si="9"/>
        <v>28764.09</v>
      </c>
    </row>
    <row r="323" spans="1:8" ht="15.75" x14ac:dyDescent="0.25">
      <c r="A323" s="72" t="s">
        <v>468</v>
      </c>
      <c r="B323" s="72" t="s">
        <v>91</v>
      </c>
      <c r="C323" s="72" t="s">
        <v>90</v>
      </c>
      <c r="D323" s="72" t="s">
        <v>436</v>
      </c>
      <c r="E323" s="50">
        <v>4971</v>
      </c>
      <c r="F323" s="50">
        <v>298.26</v>
      </c>
      <c r="G323" s="50">
        <f t="shared" si="10"/>
        <v>298.26</v>
      </c>
      <c r="H323" s="50">
        <f t="shared" si="9"/>
        <v>5567.52</v>
      </c>
    </row>
    <row r="324" spans="1:8" ht="15.75" x14ac:dyDescent="0.25">
      <c r="A324" s="72" t="s">
        <v>468</v>
      </c>
      <c r="B324" s="72" t="s">
        <v>91</v>
      </c>
      <c r="C324" s="72" t="s">
        <v>90</v>
      </c>
      <c r="D324" s="72" t="s">
        <v>436</v>
      </c>
      <c r="E324" s="50">
        <v>30340.13</v>
      </c>
      <c r="F324" s="50">
        <v>758.5</v>
      </c>
      <c r="G324" s="50">
        <f t="shared" si="10"/>
        <v>758.5</v>
      </c>
      <c r="H324" s="50">
        <f t="shared" si="9"/>
        <v>31857.13</v>
      </c>
    </row>
    <row r="325" spans="1:8" ht="15.75" x14ac:dyDescent="0.25">
      <c r="A325" s="72" t="s">
        <v>469</v>
      </c>
      <c r="B325" s="72" t="s">
        <v>91</v>
      </c>
      <c r="C325" s="72" t="s">
        <v>90</v>
      </c>
      <c r="D325" s="72" t="s">
        <v>437</v>
      </c>
      <c r="E325" s="50">
        <v>43509.06</v>
      </c>
      <c r="F325" s="50">
        <v>1087.73</v>
      </c>
      <c r="G325" s="50">
        <f t="shared" si="10"/>
        <v>1087.73</v>
      </c>
      <c r="H325" s="50">
        <f t="shared" si="9"/>
        <v>45684.520000000004</v>
      </c>
    </row>
    <row r="326" spans="1:8" ht="15.75" x14ac:dyDescent="0.25">
      <c r="A326" s="72" t="s">
        <v>470</v>
      </c>
      <c r="B326" s="72" t="s">
        <v>91</v>
      </c>
      <c r="C326" s="72" t="s">
        <v>90</v>
      </c>
      <c r="D326" s="72" t="s">
        <v>438</v>
      </c>
      <c r="E326" s="50">
        <v>7468.68</v>
      </c>
      <c r="F326" s="50">
        <v>448.12</v>
      </c>
      <c r="G326" s="50">
        <f t="shared" si="10"/>
        <v>448.12</v>
      </c>
      <c r="H326" s="50">
        <f t="shared" ref="H326:H389" si="11">SUM(E326:G326)</f>
        <v>8364.92</v>
      </c>
    </row>
    <row r="327" spans="1:8" ht="15.75" x14ac:dyDescent="0.25">
      <c r="A327" s="72" t="s">
        <v>470</v>
      </c>
      <c r="B327" s="72" t="s">
        <v>91</v>
      </c>
      <c r="C327" s="72" t="s">
        <v>90</v>
      </c>
      <c r="D327" s="72" t="s">
        <v>438</v>
      </c>
      <c r="E327" s="50">
        <v>83488.42</v>
      </c>
      <c r="F327" s="50">
        <v>2087.21</v>
      </c>
      <c r="G327" s="50">
        <f t="shared" si="10"/>
        <v>2087.21</v>
      </c>
      <c r="H327" s="50">
        <f t="shared" si="11"/>
        <v>87662.840000000011</v>
      </c>
    </row>
    <row r="328" spans="1:8" ht="15.75" x14ac:dyDescent="0.25">
      <c r="A328" s="72" t="s">
        <v>470</v>
      </c>
      <c r="B328" s="72" t="s">
        <v>91</v>
      </c>
      <c r="C328" s="72" t="s">
        <v>90</v>
      </c>
      <c r="D328" s="72" t="s">
        <v>439</v>
      </c>
      <c r="E328" s="50">
        <v>1614.84</v>
      </c>
      <c r="F328" s="50">
        <v>40.369999999999997</v>
      </c>
      <c r="G328" s="50">
        <f t="shared" si="10"/>
        <v>40.369999999999997</v>
      </c>
      <c r="H328" s="50">
        <f t="shared" si="11"/>
        <v>1695.5799999999997</v>
      </c>
    </row>
    <row r="329" spans="1:8" ht="15.75" x14ac:dyDescent="0.25">
      <c r="A329" s="72" t="s">
        <v>471</v>
      </c>
      <c r="B329" s="72" t="s">
        <v>91</v>
      </c>
      <c r="C329" s="72" t="s">
        <v>90</v>
      </c>
      <c r="D329" s="72" t="s">
        <v>440</v>
      </c>
      <c r="E329" s="50">
        <v>4971</v>
      </c>
      <c r="F329" s="50">
        <v>298.26</v>
      </c>
      <c r="G329" s="50">
        <f t="shared" si="10"/>
        <v>298.26</v>
      </c>
      <c r="H329" s="50">
        <f t="shared" si="11"/>
        <v>5567.52</v>
      </c>
    </row>
    <row r="330" spans="1:8" ht="15.75" x14ac:dyDescent="0.25">
      <c r="A330" s="72" t="s">
        <v>471</v>
      </c>
      <c r="B330" s="72" t="s">
        <v>91</v>
      </c>
      <c r="C330" s="72" t="s">
        <v>90</v>
      </c>
      <c r="D330" s="72" t="s">
        <v>440</v>
      </c>
      <c r="E330" s="50">
        <v>54468.4</v>
      </c>
      <c r="F330" s="50">
        <v>1361.71</v>
      </c>
      <c r="G330" s="50">
        <f t="shared" si="10"/>
        <v>1361.71</v>
      </c>
      <c r="H330" s="50">
        <f t="shared" si="11"/>
        <v>57191.82</v>
      </c>
    </row>
    <row r="331" spans="1:8" ht="15.75" x14ac:dyDescent="0.25">
      <c r="A331" s="72" t="s">
        <v>504</v>
      </c>
      <c r="B331" s="72" t="s">
        <v>91</v>
      </c>
      <c r="C331" s="72" t="s">
        <v>90</v>
      </c>
      <c r="D331" s="72" t="s">
        <v>472</v>
      </c>
      <c r="E331" s="50">
        <v>4971</v>
      </c>
      <c r="F331" s="50">
        <v>298.26</v>
      </c>
      <c r="G331" s="50">
        <f>+F331</f>
        <v>298.26</v>
      </c>
      <c r="H331" s="50">
        <f t="shared" si="11"/>
        <v>5567.52</v>
      </c>
    </row>
    <row r="332" spans="1:8" ht="15.75" x14ac:dyDescent="0.25">
      <c r="A332" s="72" t="s">
        <v>504</v>
      </c>
      <c r="B332" s="72" t="s">
        <v>91</v>
      </c>
      <c r="C332" s="72" t="s">
        <v>90</v>
      </c>
      <c r="D332" s="72" t="s">
        <v>472</v>
      </c>
      <c r="E332" s="50">
        <v>26821.88</v>
      </c>
      <c r="F332" s="50">
        <v>670.55</v>
      </c>
      <c r="G332" s="50">
        <f t="shared" ref="G332:G381" si="12">+F332</f>
        <v>670.55</v>
      </c>
      <c r="H332" s="50">
        <f t="shared" si="11"/>
        <v>28162.98</v>
      </c>
    </row>
    <row r="333" spans="1:8" ht="15.75" x14ac:dyDescent="0.25">
      <c r="A333" s="72" t="s">
        <v>505</v>
      </c>
      <c r="B333" s="72" t="s">
        <v>91</v>
      </c>
      <c r="C333" s="72" t="s">
        <v>90</v>
      </c>
      <c r="D333" s="72" t="s">
        <v>473</v>
      </c>
      <c r="E333" s="50">
        <v>4971</v>
      </c>
      <c r="F333" s="50">
        <v>298.26</v>
      </c>
      <c r="G333" s="50">
        <f t="shared" si="12"/>
        <v>298.26</v>
      </c>
      <c r="H333" s="50">
        <f t="shared" si="11"/>
        <v>5567.52</v>
      </c>
    </row>
    <row r="334" spans="1:8" ht="15.75" x14ac:dyDescent="0.25">
      <c r="A334" s="72" t="s">
        <v>505</v>
      </c>
      <c r="B334" s="72" t="s">
        <v>91</v>
      </c>
      <c r="C334" s="72" t="s">
        <v>90</v>
      </c>
      <c r="D334" s="72" t="s">
        <v>473</v>
      </c>
      <c r="E334" s="50">
        <v>25414.47</v>
      </c>
      <c r="F334" s="50">
        <v>635.36</v>
      </c>
      <c r="G334" s="50">
        <f t="shared" si="12"/>
        <v>635.36</v>
      </c>
      <c r="H334" s="50">
        <f t="shared" si="11"/>
        <v>26685.190000000002</v>
      </c>
    </row>
    <row r="335" spans="1:8" ht="15.75" x14ac:dyDescent="0.25">
      <c r="A335" s="72" t="s">
        <v>506</v>
      </c>
      <c r="B335" s="72" t="s">
        <v>91</v>
      </c>
      <c r="C335" s="72" t="s">
        <v>90</v>
      </c>
      <c r="D335" s="72" t="s">
        <v>474</v>
      </c>
      <c r="E335" s="50">
        <v>4971</v>
      </c>
      <c r="F335" s="50">
        <v>298.26</v>
      </c>
      <c r="G335" s="50">
        <f t="shared" si="12"/>
        <v>298.26</v>
      </c>
      <c r="H335" s="50">
        <f t="shared" si="11"/>
        <v>5567.52</v>
      </c>
    </row>
    <row r="336" spans="1:8" ht="15.75" x14ac:dyDescent="0.25">
      <c r="A336" s="72" t="s">
        <v>506</v>
      </c>
      <c r="B336" s="72" t="s">
        <v>91</v>
      </c>
      <c r="C336" s="72" t="s">
        <v>90</v>
      </c>
      <c r="D336" s="72" t="s">
        <v>474</v>
      </c>
      <c r="E336" s="50">
        <v>16442.849999999999</v>
      </c>
      <c r="F336" s="50">
        <v>411.07</v>
      </c>
      <c r="G336" s="50">
        <f t="shared" si="12"/>
        <v>411.07</v>
      </c>
      <c r="H336" s="50">
        <f t="shared" si="11"/>
        <v>17264.989999999998</v>
      </c>
    </row>
    <row r="337" spans="1:8" ht="15.75" x14ac:dyDescent="0.25">
      <c r="A337" s="72" t="s">
        <v>507</v>
      </c>
      <c r="B337" s="72" t="s">
        <v>91</v>
      </c>
      <c r="C337" s="72" t="s">
        <v>90</v>
      </c>
      <c r="D337" s="72" t="s">
        <v>475</v>
      </c>
      <c r="E337" s="50">
        <v>26849.46</v>
      </c>
      <c r="F337" s="50">
        <v>671.24</v>
      </c>
      <c r="G337" s="50">
        <f t="shared" si="12"/>
        <v>671.24</v>
      </c>
      <c r="H337" s="50">
        <f t="shared" si="11"/>
        <v>28191.940000000002</v>
      </c>
    </row>
    <row r="338" spans="1:8" ht="15.75" x14ac:dyDescent="0.25">
      <c r="A338" s="72" t="s">
        <v>508</v>
      </c>
      <c r="B338" s="72" t="s">
        <v>91</v>
      </c>
      <c r="C338" s="72" t="s">
        <v>90</v>
      </c>
      <c r="D338" s="72" t="s">
        <v>476</v>
      </c>
      <c r="E338" s="50">
        <v>26947.07</v>
      </c>
      <c r="F338" s="50">
        <v>673.68</v>
      </c>
      <c r="G338" s="50">
        <f t="shared" si="12"/>
        <v>673.68</v>
      </c>
      <c r="H338" s="50">
        <f t="shared" si="11"/>
        <v>28294.43</v>
      </c>
    </row>
    <row r="339" spans="1:8" ht="15.75" x14ac:dyDescent="0.25">
      <c r="A339" s="72" t="s">
        <v>509</v>
      </c>
      <c r="B339" s="72" t="s">
        <v>91</v>
      </c>
      <c r="C339" s="72" t="s">
        <v>90</v>
      </c>
      <c r="D339" s="72" t="s">
        <v>477</v>
      </c>
      <c r="E339" s="50">
        <v>25363.26</v>
      </c>
      <c r="F339" s="50">
        <v>634.08000000000004</v>
      </c>
      <c r="G339" s="50">
        <f t="shared" si="12"/>
        <v>634.08000000000004</v>
      </c>
      <c r="H339" s="50">
        <f t="shared" si="11"/>
        <v>26631.420000000002</v>
      </c>
    </row>
    <row r="340" spans="1:8" ht="15.75" x14ac:dyDescent="0.25">
      <c r="A340" s="72" t="s">
        <v>509</v>
      </c>
      <c r="B340" s="72" t="s">
        <v>91</v>
      </c>
      <c r="C340" s="72" t="s">
        <v>90</v>
      </c>
      <c r="D340" s="72" t="s">
        <v>478</v>
      </c>
      <c r="E340" s="50">
        <v>2026.4</v>
      </c>
      <c r="F340" s="50">
        <v>50.66</v>
      </c>
      <c r="G340" s="50">
        <f t="shared" si="12"/>
        <v>50.66</v>
      </c>
      <c r="H340" s="50">
        <f t="shared" si="11"/>
        <v>2127.7199999999998</v>
      </c>
    </row>
    <row r="341" spans="1:8" ht="15.75" x14ac:dyDescent="0.25">
      <c r="A341" s="72" t="s">
        <v>510</v>
      </c>
      <c r="B341" s="72" t="s">
        <v>91</v>
      </c>
      <c r="C341" s="72" t="s">
        <v>90</v>
      </c>
      <c r="D341" s="72" t="s">
        <v>479</v>
      </c>
      <c r="E341" s="50">
        <v>4971</v>
      </c>
      <c r="F341" s="50">
        <v>298.26</v>
      </c>
      <c r="G341" s="50">
        <f t="shared" si="12"/>
        <v>298.26</v>
      </c>
      <c r="H341" s="50">
        <f t="shared" si="11"/>
        <v>5567.52</v>
      </c>
    </row>
    <row r="342" spans="1:8" ht="15.75" x14ac:dyDescent="0.25">
      <c r="A342" s="72" t="s">
        <v>510</v>
      </c>
      <c r="B342" s="72" t="s">
        <v>91</v>
      </c>
      <c r="C342" s="72" t="s">
        <v>90</v>
      </c>
      <c r="D342" s="72" t="s">
        <v>479</v>
      </c>
      <c r="E342" s="50">
        <v>21952.58</v>
      </c>
      <c r="F342" s="50">
        <v>548.80999999999995</v>
      </c>
      <c r="G342" s="50">
        <f t="shared" si="12"/>
        <v>548.80999999999995</v>
      </c>
      <c r="H342" s="50">
        <f t="shared" si="11"/>
        <v>23050.200000000004</v>
      </c>
    </row>
    <row r="343" spans="1:8" ht="15.75" x14ac:dyDescent="0.25">
      <c r="A343" s="72" t="s">
        <v>511</v>
      </c>
      <c r="B343" s="72" t="s">
        <v>91</v>
      </c>
      <c r="C343" s="72" t="s">
        <v>90</v>
      </c>
      <c r="D343" s="72" t="s">
        <v>480</v>
      </c>
      <c r="E343" s="50">
        <v>4971</v>
      </c>
      <c r="F343" s="50">
        <v>298.26</v>
      </c>
      <c r="G343" s="50">
        <f t="shared" si="12"/>
        <v>298.26</v>
      </c>
      <c r="H343" s="50">
        <f t="shared" si="11"/>
        <v>5567.52</v>
      </c>
    </row>
    <row r="344" spans="1:8" ht="15.75" x14ac:dyDescent="0.25">
      <c r="A344" s="72" t="s">
        <v>511</v>
      </c>
      <c r="B344" s="72" t="s">
        <v>91</v>
      </c>
      <c r="C344" s="72" t="s">
        <v>90</v>
      </c>
      <c r="D344" s="72" t="s">
        <v>480</v>
      </c>
      <c r="E344" s="50">
        <v>34395.51</v>
      </c>
      <c r="F344" s="50">
        <v>859.89</v>
      </c>
      <c r="G344" s="50">
        <f t="shared" si="12"/>
        <v>859.89</v>
      </c>
      <c r="H344" s="50">
        <f t="shared" si="11"/>
        <v>36115.29</v>
      </c>
    </row>
    <row r="345" spans="1:8" ht="15.75" x14ac:dyDescent="0.25">
      <c r="A345" s="72" t="s">
        <v>512</v>
      </c>
      <c r="B345" s="72" t="s">
        <v>91</v>
      </c>
      <c r="C345" s="72" t="s">
        <v>90</v>
      </c>
      <c r="D345" s="72" t="s">
        <v>481</v>
      </c>
      <c r="E345" s="50">
        <v>59673.62</v>
      </c>
      <c r="F345" s="50">
        <v>1491.84</v>
      </c>
      <c r="G345" s="50">
        <f t="shared" si="12"/>
        <v>1491.84</v>
      </c>
      <c r="H345" s="50">
        <f t="shared" si="11"/>
        <v>62657.299999999996</v>
      </c>
    </row>
    <row r="346" spans="1:8" ht="15.75" x14ac:dyDescent="0.25">
      <c r="A346" s="72" t="s">
        <v>513</v>
      </c>
      <c r="B346" s="72" t="s">
        <v>91</v>
      </c>
      <c r="C346" s="72" t="s">
        <v>90</v>
      </c>
      <c r="D346" s="72" t="s">
        <v>482</v>
      </c>
      <c r="E346" s="50">
        <v>247224.28</v>
      </c>
      <c r="F346" s="50">
        <v>6180.61</v>
      </c>
      <c r="G346" s="50">
        <f t="shared" si="12"/>
        <v>6180.61</v>
      </c>
      <c r="H346" s="50">
        <f t="shared" si="11"/>
        <v>259585.49999999997</v>
      </c>
    </row>
    <row r="347" spans="1:8" ht="15.75" x14ac:dyDescent="0.25">
      <c r="A347" s="72" t="s">
        <v>514</v>
      </c>
      <c r="B347" s="72" t="s">
        <v>91</v>
      </c>
      <c r="C347" s="72" t="s">
        <v>90</v>
      </c>
      <c r="D347" s="72" t="s">
        <v>483</v>
      </c>
      <c r="E347" s="50">
        <v>100017.5</v>
      </c>
      <c r="F347" s="50">
        <v>2500.44</v>
      </c>
      <c r="G347" s="50">
        <f t="shared" si="12"/>
        <v>2500.44</v>
      </c>
      <c r="H347" s="50">
        <f t="shared" si="11"/>
        <v>105018.38</v>
      </c>
    </row>
    <row r="348" spans="1:8" ht="15.75" x14ac:dyDescent="0.25">
      <c r="A348" s="72" t="s">
        <v>514</v>
      </c>
      <c r="B348" s="72" t="s">
        <v>91</v>
      </c>
      <c r="C348" s="72" t="s">
        <v>90</v>
      </c>
      <c r="D348" s="72" t="s">
        <v>484</v>
      </c>
      <c r="E348" s="50">
        <v>276005.81</v>
      </c>
      <c r="F348" s="50">
        <v>6900.15</v>
      </c>
      <c r="G348" s="50">
        <f t="shared" si="12"/>
        <v>6900.15</v>
      </c>
      <c r="H348" s="50">
        <f t="shared" si="11"/>
        <v>289806.11000000004</v>
      </c>
    </row>
    <row r="349" spans="1:8" ht="15.75" x14ac:dyDescent="0.25">
      <c r="A349" s="72" t="s">
        <v>515</v>
      </c>
      <c r="B349" s="72" t="s">
        <v>91</v>
      </c>
      <c r="C349" s="72" t="s">
        <v>90</v>
      </c>
      <c r="D349" s="72" t="s">
        <v>485</v>
      </c>
      <c r="E349" s="50">
        <v>209485.58</v>
      </c>
      <c r="F349" s="50">
        <v>5237.1400000000003</v>
      </c>
      <c r="G349" s="50">
        <f t="shared" si="12"/>
        <v>5237.1400000000003</v>
      </c>
      <c r="H349" s="50">
        <f t="shared" si="11"/>
        <v>219959.86000000002</v>
      </c>
    </row>
    <row r="350" spans="1:8" ht="15.75" x14ac:dyDescent="0.25">
      <c r="A350" s="72" t="s">
        <v>516</v>
      </c>
      <c r="B350" s="72" t="s">
        <v>91</v>
      </c>
      <c r="C350" s="72" t="s">
        <v>90</v>
      </c>
      <c r="D350" s="72" t="s">
        <v>486</v>
      </c>
      <c r="E350" s="50">
        <v>53678.07</v>
      </c>
      <c r="F350" s="50">
        <v>1341.95</v>
      </c>
      <c r="G350" s="50">
        <f t="shared" si="12"/>
        <v>1341.95</v>
      </c>
      <c r="H350" s="50">
        <f t="shared" si="11"/>
        <v>56361.969999999994</v>
      </c>
    </row>
    <row r="351" spans="1:8" ht="15.75" x14ac:dyDescent="0.25">
      <c r="A351" s="72" t="s">
        <v>517</v>
      </c>
      <c r="B351" s="72" t="s">
        <v>91</v>
      </c>
      <c r="C351" s="72" t="s">
        <v>90</v>
      </c>
      <c r="D351" s="72" t="s">
        <v>487</v>
      </c>
      <c r="E351" s="50">
        <v>9942</v>
      </c>
      <c r="F351" s="50">
        <v>596.52</v>
      </c>
      <c r="G351" s="50">
        <f t="shared" si="12"/>
        <v>596.52</v>
      </c>
      <c r="H351" s="50">
        <f t="shared" si="11"/>
        <v>11135.04</v>
      </c>
    </row>
    <row r="352" spans="1:8" ht="15.75" x14ac:dyDescent="0.25">
      <c r="A352" s="72" t="s">
        <v>517</v>
      </c>
      <c r="B352" s="72" t="s">
        <v>91</v>
      </c>
      <c r="C352" s="72" t="s">
        <v>90</v>
      </c>
      <c r="D352" s="72" t="s">
        <v>487</v>
      </c>
      <c r="E352" s="50">
        <v>55525.95</v>
      </c>
      <c r="F352" s="50">
        <v>1388.15</v>
      </c>
      <c r="G352" s="50">
        <f t="shared" si="12"/>
        <v>1388.15</v>
      </c>
      <c r="H352" s="50">
        <f t="shared" si="11"/>
        <v>58302.25</v>
      </c>
    </row>
    <row r="353" spans="1:8" ht="15.75" x14ac:dyDescent="0.25">
      <c r="A353" s="72" t="s">
        <v>518</v>
      </c>
      <c r="B353" s="72" t="s">
        <v>91</v>
      </c>
      <c r="C353" s="72" t="s">
        <v>90</v>
      </c>
      <c r="D353" s="72" t="s">
        <v>488</v>
      </c>
      <c r="E353" s="50">
        <v>12439.68</v>
      </c>
      <c r="F353" s="50">
        <v>746.38</v>
      </c>
      <c r="G353" s="50">
        <f t="shared" si="12"/>
        <v>746.38</v>
      </c>
      <c r="H353" s="50">
        <f t="shared" si="11"/>
        <v>13932.439999999999</v>
      </c>
    </row>
    <row r="354" spans="1:8" ht="15.75" x14ac:dyDescent="0.25">
      <c r="A354" s="72" t="s">
        <v>518</v>
      </c>
      <c r="B354" s="72" t="s">
        <v>91</v>
      </c>
      <c r="C354" s="72" t="s">
        <v>90</v>
      </c>
      <c r="D354" s="72" t="s">
        <v>488</v>
      </c>
      <c r="E354" s="50">
        <v>43214.43</v>
      </c>
      <c r="F354" s="50">
        <v>1080.3599999999999</v>
      </c>
      <c r="G354" s="50">
        <f t="shared" si="12"/>
        <v>1080.3599999999999</v>
      </c>
      <c r="H354" s="50">
        <f t="shared" si="11"/>
        <v>45375.15</v>
      </c>
    </row>
    <row r="355" spans="1:8" ht="15.75" x14ac:dyDescent="0.25">
      <c r="A355" s="72" t="s">
        <v>519</v>
      </c>
      <c r="B355" s="72" t="s">
        <v>91</v>
      </c>
      <c r="C355" s="72" t="s">
        <v>90</v>
      </c>
      <c r="D355" s="72" t="s">
        <v>489</v>
      </c>
      <c r="E355" s="50">
        <v>19884</v>
      </c>
      <c r="F355" s="50">
        <v>1193.04</v>
      </c>
      <c r="G355" s="50">
        <f t="shared" si="12"/>
        <v>1193.04</v>
      </c>
      <c r="H355" s="50">
        <f t="shared" si="11"/>
        <v>22270.080000000002</v>
      </c>
    </row>
    <row r="356" spans="1:8" ht="15.75" x14ac:dyDescent="0.25">
      <c r="A356" s="72" t="s">
        <v>519</v>
      </c>
      <c r="B356" s="72" t="s">
        <v>91</v>
      </c>
      <c r="C356" s="72" t="s">
        <v>90</v>
      </c>
      <c r="D356" s="72" t="s">
        <v>489</v>
      </c>
      <c r="E356" s="50">
        <v>36276.639999999999</v>
      </c>
      <c r="F356" s="50">
        <v>906.92</v>
      </c>
      <c r="G356" s="50">
        <f t="shared" si="12"/>
        <v>906.92</v>
      </c>
      <c r="H356" s="50">
        <f t="shared" si="11"/>
        <v>38090.479999999996</v>
      </c>
    </row>
    <row r="357" spans="1:8" ht="15.75" x14ac:dyDescent="0.25">
      <c r="A357" s="72" t="s">
        <v>520</v>
      </c>
      <c r="B357" s="72" t="s">
        <v>91</v>
      </c>
      <c r="C357" s="72" t="s">
        <v>90</v>
      </c>
      <c r="D357" s="72" t="s">
        <v>490</v>
      </c>
      <c r="E357" s="50">
        <v>4971</v>
      </c>
      <c r="F357" s="50">
        <v>298.26</v>
      </c>
      <c r="G357" s="50">
        <f t="shared" si="12"/>
        <v>298.26</v>
      </c>
      <c r="H357" s="50">
        <f t="shared" si="11"/>
        <v>5567.52</v>
      </c>
    </row>
    <row r="358" spans="1:8" ht="15.75" x14ac:dyDescent="0.25">
      <c r="A358" s="72" t="s">
        <v>520</v>
      </c>
      <c r="B358" s="72" t="s">
        <v>91</v>
      </c>
      <c r="C358" s="72" t="s">
        <v>90</v>
      </c>
      <c r="D358" s="72" t="s">
        <v>490</v>
      </c>
      <c r="E358" s="50">
        <v>22374.01</v>
      </c>
      <c r="F358" s="50">
        <v>559.35</v>
      </c>
      <c r="G358" s="50">
        <f t="shared" si="12"/>
        <v>559.35</v>
      </c>
      <c r="H358" s="50">
        <f t="shared" si="11"/>
        <v>23492.709999999995</v>
      </c>
    </row>
    <row r="359" spans="1:8" ht="15.75" x14ac:dyDescent="0.25">
      <c r="A359" s="72" t="s">
        <v>521</v>
      </c>
      <c r="B359" s="72" t="s">
        <v>91</v>
      </c>
      <c r="C359" s="72" t="s">
        <v>90</v>
      </c>
      <c r="D359" s="72" t="s">
        <v>491</v>
      </c>
      <c r="E359" s="50">
        <v>2497.6799999999998</v>
      </c>
      <c r="F359" s="50">
        <v>149.86000000000001</v>
      </c>
      <c r="G359" s="50">
        <f t="shared" si="12"/>
        <v>149.86000000000001</v>
      </c>
      <c r="H359" s="50">
        <f t="shared" si="11"/>
        <v>2797.4</v>
      </c>
    </row>
    <row r="360" spans="1:8" ht="15.75" x14ac:dyDescent="0.25">
      <c r="A360" s="72" t="s">
        <v>521</v>
      </c>
      <c r="B360" s="72" t="s">
        <v>91</v>
      </c>
      <c r="C360" s="72" t="s">
        <v>90</v>
      </c>
      <c r="D360" s="72" t="s">
        <v>491</v>
      </c>
      <c r="E360" s="50">
        <v>25143.87</v>
      </c>
      <c r="F360" s="50">
        <v>628.6</v>
      </c>
      <c r="G360" s="50">
        <f t="shared" si="12"/>
        <v>628.6</v>
      </c>
      <c r="H360" s="50">
        <f t="shared" si="11"/>
        <v>26401.069999999996</v>
      </c>
    </row>
    <row r="361" spans="1:8" ht="15.75" x14ac:dyDescent="0.25">
      <c r="A361" s="72" t="s">
        <v>522</v>
      </c>
      <c r="B361" s="72" t="s">
        <v>91</v>
      </c>
      <c r="C361" s="72" t="s">
        <v>90</v>
      </c>
      <c r="D361" s="72" t="s">
        <v>492</v>
      </c>
      <c r="E361" s="50">
        <v>35636.910000000003</v>
      </c>
      <c r="F361" s="50">
        <v>890.92</v>
      </c>
      <c r="G361" s="50">
        <f t="shared" si="12"/>
        <v>890.92</v>
      </c>
      <c r="H361" s="50">
        <f t="shared" si="11"/>
        <v>37418.75</v>
      </c>
    </row>
    <row r="362" spans="1:8" ht="15.75" x14ac:dyDescent="0.25">
      <c r="A362" s="72" t="s">
        <v>523</v>
      </c>
      <c r="B362" s="72" t="s">
        <v>91</v>
      </c>
      <c r="C362" s="72" t="s">
        <v>90</v>
      </c>
      <c r="D362" s="72" t="s">
        <v>493</v>
      </c>
      <c r="E362" s="50">
        <v>4971</v>
      </c>
      <c r="F362" s="50">
        <v>298.26</v>
      </c>
      <c r="G362" s="50">
        <f t="shared" si="12"/>
        <v>298.26</v>
      </c>
      <c r="H362" s="50">
        <f t="shared" si="11"/>
        <v>5567.52</v>
      </c>
    </row>
    <row r="363" spans="1:8" ht="15.75" x14ac:dyDescent="0.25">
      <c r="A363" s="72" t="s">
        <v>523</v>
      </c>
      <c r="B363" s="72" t="s">
        <v>91</v>
      </c>
      <c r="C363" s="72" t="s">
        <v>90</v>
      </c>
      <c r="D363" s="72" t="s">
        <v>493</v>
      </c>
      <c r="E363" s="50">
        <v>36281.17</v>
      </c>
      <c r="F363" s="50">
        <v>907.03</v>
      </c>
      <c r="G363" s="50">
        <f t="shared" si="12"/>
        <v>907.03</v>
      </c>
      <c r="H363" s="50">
        <f t="shared" si="11"/>
        <v>38095.229999999996</v>
      </c>
    </row>
    <row r="364" spans="1:8" ht="15.75" x14ac:dyDescent="0.25">
      <c r="A364" s="72" t="s">
        <v>524</v>
      </c>
      <c r="B364" s="72" t="s">
        <v>91</v>
      </c>
      <c r="C364" s="72" t="s">
        <v>90</v>
      </c>
      <c r="D364" s="72" t="s">
        <v>494</v>
      </c>
      <c r="E364" s="50">
        <v>4971</v>
      </c>
      <c r="F364" s="50">
        <v>298.26</v>
      </c>
      <c r="G364" s="50">
        <f t="shared" si="12"/>
        <v>298.26</v>
      </c>
      <c r="H364" s="50">
        <f t="shared" si="11"/>
        <v>5567.52</v>
      </c>
    </row>
    <row r="365" spans="1:8" ht="15.75" x14ac:dyDescent="0.25">
      <c r="A365" s="72" t="s">
        <v>524</v>
      </c>
      <c r="B365" s="72" t="s">
        <v>91</v>
      </c>
      <c r="C365" s="72" t="s">
        <v>90</v>
      </c>
      <c r="D365" s="72" t="s">
        <v>494</v>
      </c>
      <c r="E365" s="50">
        <v>32269.49</v>
      </c>
      <c r="F365" s="50">
        <v>806.74</v>
      </c>
      <c r="G365" s="50">
        <f t="shared" si="12"/>
        <v>806.74</v>
      </c>
      <c r="H365" s="50">
        <f t="shared" si="11"/>
        <v>33882.97</v>
      </c>
    </row>
    <row r="366" spans="1:8" ht="15.75" x14ac:dyDescent="0.25">
      <c r="A366" s="72" t="s">
        <v>525</v>
      </c>
      <c r="B366" s="72" t="s">
        <v>91</v>
      </c>
      <c r="C366" s="72" t="s">
        <v>90</v>
      </c>
      <c r="D366" s="72" t="s">
        <v>495</v>
      </c>
      <c r="E366" s="50">
        <v>7468.68</v>
      </c>
      <c r="F366" s="50">
        <v>448.12</v>
      </c>
      <c r="G366" s="50">
        <f t="shared" si="12"/>
        <v>448.12</v>
      </c>
      <c r="H366" s="50">
        <f t="shared" si="11"/>
        <v>8364.92</v>
      </c>
    </row>
    <row r="367" spans="1:8" ht="15.75" x14ac:dyDescent="0.25">
      <c r="A367" s="72" t="s">
        <v>525</v>
      </c>
      <c r="B367" s="72" t="s">
        <v>91</v>
      </c>
      <c r="C367" s="72" t="s">
        <v>90</v>
      </c>
      <c r="D367" s="72" t="s">
        <v>495</v>
      </c>
      <c r="E367" s="50">
        <v>25903.1</v>
      </c>
      <c r="F367" s="50">
        <v>647.58000000000004</v>
      </c>
      <c r="G367" s="50">
        <f t="shared" si="12"/>
        <v>647.58000000000004</v>
      </c>
      <c r="H367" s="50">
        <f t="shared" si="11"/>
        <v>27198.260000000002</v>
      </c>
    </row>
    <row r="368" spans="1:8" ht="15.75" x14ac:dyDescent="0.25">
      <c r="A368" s="72" t="s">
        <v>526</v>
      </c>
      <c r="B368" s="72" t="s">
        <v>91</v>
      </c>
      <c r="C368" s="72" t="s">
        <v>90</v>
      </c>
      <c r="D368" s="72" t="s">
        <v>496</v>
      </c>
      <c r="E368" s="50">
        <v>44444.24</v>
      </c>
      <c r="F368" s="50">
        <v>1111.1099999999999</v>
      </c>
      <c r="G368" s="50">
        <f t="shared" si="12"/>
        <v>1111.1099999999999</v>
      </c>
      <c r="H368" s="50">
        <f t="shared" si="11"/>
        <v>46666.46</v>
      </c>
    </row>
    <row r="369" spans="1:8" ht="15.75" x14ac:dyDescent="0.25">
      <c r="A369" s="72" t="s">
        <v>527</v>
      </c>
      <c r="B369" s="72" t="s">
        <v>91</v>
      </c>
      <c r="C369" s="72" t="s">
        <v>90</v>
      </c>
      <c r="D369" s="72" t="s">
        <v>497</v>
      </c>
      <c r="E369" s="50">
        <v>9942</v>
      </c>
      <c r="F369" s="50">
        <v>596.52</v>
      </c>
      <c r="G369" s="50">
        <f t="shared" si="12"/>
        <v>596.52</v>
      </c>
      <c r="H369" s="50">
        <f t="shared" si="11"/>
        <v>11135.04</v>
      </c>
    </row>
    <row r="370" spans="1:8" ht="15.75" x14ac:dyDescent="0.25">
      <c r="A370" s="72" t="s">
        <v>527</v>
      </c>
      <c r="B370" s="72" t="s">
        <v>91</v>
      </c>
      <c r="C370" s="72" t="s">
        <v>90</v>
      </c>
      <c r="D370" s="72" t="s">
        <v>497</v>
      </c>
      <c r="E370" s="50">
        <v>81264.69</v>
      </c>
      <c r="F370" s="50">
        <v>2031.62</v>
      </c>
      <c r="G370" s="50">
        <f t="shared" si="12"/>
        <v>2031.62</v>
      </c>
      <c r="H370" s="50">
        <f t="shared" si="11"/>
        <v>85327.93</v>
      </c>
    </row>
    <row r="371" spans="1:8" ht="15.75" x14ac:dyDescent="0.25">
      <c r="A371" s="72" t="s">
        <v>528</v>
      </c>
      <c r="B371" s="72" t="s">
        <v>91</v>
      </c>
      <c r="C371" s="72" t="s">
        <v>90</v>
      </c>
      <c r="D371" s="72" t="s">
        <v>498</v>
      </c>
      <c r="E371" s="50">
        <v>9942</v>
      </c>
      <c r="F371" s="50">
        <v>596.52</v>
      </c>
      <c r="G371" s="50">
        <f t="shared" si="12"/>
        <v>596.52</v>
      </c>
      <c r="H371" s="50">
        <f t="shared" si="11"/>
        <v>11135.04</v>
      </c>
    </row>
    <row r="372" spans="1:8" ht="15.75" x14ac:dyDescent="0.25">
      <c r="A372" s="72" t="s">
        <v>528</v>
      </c>
      <c r="B372" s="72" t="s">
        <v>91</v>
      </c>
      <c r="C372" s="72" t="s">
        <v>90</v>
      </c>
      <c r="D372" s="72" t="s">
        <v>498</v>
      </c>
      <c r="E372" s="50">
        <v>70851.92</v>
      </c>
      <c r="F372" s="50">
        <v>1771.3</v>
      </c>
      <c r="G372" s="50">
        <f t="shared" si="12"/>
        <v>1771.3</v>
      </c>
      <c r="H372" s="50">
        <f t="shared" si="11"/>
        <v>74394.52</v>
      </c>
    </row>
    <row r="373" spans="1:8" ht="15.75" x14ac:dyDescent="0.25">
      <c r="A373" s="72" t="s">
        <v>529</v>
      </c>
      <c r="B373" s="72" t="s">
        <v>91</v>
      </c>
      <c r="C373" s="72" t="s">
        <v>90</v>
      </c>
      <c r="D373" s="72" t="s">
        <v>499</v>
      </c>
      <c r="E373" s="50">
        <v>43165.02</v>
      </c>
      <c r="F373" s="50">
        <v>1079.1300000000001</v>
      </c>
      <c r="G373" s="50">
        <f t="shared" si="12"/>
        <v>1079.1300000000001</v>
      </c>
      <c r="H373" s="50">
        <f t="shared" si="11"/>
        <v>45323.279999999992</v>
      </c>
    </row>
    <row r="374" spans="1:8" ht="15.75" x14ac:dyDescent="0.25">
      <c r="A374" s="72" t="s">
        <v>530</v>
      </c>
      <c r="B374" s="72" t="s">
        <v>91</v>
      </c>
      <c r="C374" s="72" t="s">
        <v>90</v>
      </c>
      <c r="D374" s="72" t="s">
        <v>500</v>
      </c>
      <c r="E374" s="50">
        <v>7468.68</v>
      </c>
      <c r="F374" s="50">
        <v>448.12</v>
      </c>
      <c r="G374" s="50">
        <f t="shared" si="12"/>
        <v>448.12</v>
      </c>
      <c r="H374" s="50">
        <f t="shared" si="11"/>
        <v>8364.92</v>
      </c>
    </row>
    <row r="375" spans="1:8" ht="15.75" x14ac:dyDescent="0.25">
      <c r="A375" s="72" t="s">
        <v>530</v>
      </c>
      <c r="B375" s="72" t="s">
        <v>91</v>
      </c>
      <c r="C375" s="72" t="s">
        <v>90</v>
      </c>
      <c r="D375" s="72" t="s">
        <v>500</v>
      </c>
      <c r="E375" s="50">
        <v>42127.78</v>
      </c>
      <c r="F375" s="50">
        <v>1053.19</v>
      </c>
      <c r="G375" s="50">
        <f t="shared" si="12"/>
        <v>1053.19</v>
      </c>
      <c r="H375" s="50">
        <f t="shared" si="11"/>
        <v>44234.16</v>
      </c>
    </row>
    <row r="376" spans="1:8" ht="15.75" x14ac:dyDescent="0.25">
      <c r="A376" s="72" t="s">
        <v>531</v>
      </c>
      <c r="B376" s="72" t="s">
        <v>91</v>
      </c>
      <c r="C376" s="72" t="s">
        <v>90</v>
      </c>
      <c r="D376" s="72" t="s">
        <v>501</v>
      </c>
      <c r="E376" s="50">
        <v>4971</v>
      </c>
      <c r="F376" s="50">
        <v>298.26</v>
      </c>
      <c r="G376" s="50">
        <f t="shared" si="12"/>
        <v>298.26</v>
      </c>
      <c r="H376" s="50">
        <f t="shared" si="11"/>
        <v>5567.52</v>
      </c>
    </row>
    <row r="377" spans="1:8" ht="15.75" x14ac:dyDescent="0.25">
      <c r="A377" s="72" t="s">
        <v>531</v>
      </c>
      <c r="B377" s="72" t="s">
        <v>91</v>
      </c>
      <c r="C377" s="72" t="s">
        <v>90</v>
      </c>
      <c r="D377" s="72" t="s">
        <v>501</v>
      </c>
      <c r="E377" s="50">
        <v>39880.480000000003</v>
      </c>
      <c r="F377" s="50">
        <v>997.01</v>
      </c>
      <c r="G377" s="50">
        <f t="shared" si="12"/>
        <v>997.01</v>
      </c>
      <c r="H377" s="50">
        <f t="shared" si="11"/>
        <v>41874.500000000007</v>
      </c>
    </row>
    <row r="378" spans="1:8" ht="15.75" x14ac:dyDescent="0.25">
      <c r="A378" s="72" t="s">
        <v>532</v>
      </c>
      <c r="B378" s="72" t="s">
        <v>91</v>
      </c>
      <c r="C378" s="72" t="s">
        <v>90</v>
      </c>
      <c r="D378" s="72" t="s">
        <v>502</v>
      </c>
      <c r="E378" s="50">
        <v>9942</v>
      </c>
      <c r="F378" s="50">
        <v>596.52</v>
      </c>
      <c r="G378" s="50">
        <f t="shared" si="12"/>
        <v>596.52</v>
      </c>
      <c r="H378" s="50">
        <f t="shared" si="11"/>
        <v>11135.04</v>
      </c>
    </row>
    <row r="379" spans="1:8" ht="15.75" x14ac:dyDescent="0.25">
      <c r="A379" s="72" t="s">
        <v>532</v>
      </c>
      <c r="B379" s="72" t="s">
        <v>91</v>
      </c>
      <c r="C379" s="72" t="s">
        <v>90</v>
      </c>
      <c r="D379" s="72" t="s">
        <v>502</v>
      </c>
      <c r="E379" s="50">
        <v>40471.79</v>
      </c>
      <c r="F379" s="50">
        <v>1011.79</v>
      </c>
      <c r="G379" s="50">
        <f t="shared" si="12"/>
        <v>1011.79</v>
      </c>
      <c r="H379" s="50">
        <f t="shared" si="11"/>
        <v>42495.37</v>
      </c>
    </row>
    <row r="380" spans="1:8" ht="15.75" x14ac:dyDescent="0.25">
      <c r="A380" s="72" t="s">
        <v>533</v>
      </c>
      <c r="B380" s="72" t="s">
        <v>91</v>
      </c>
      <c r="C380" s="72" t="s">
        <v>90</v>
      </c>
      <c r="D380" s="72" t="s">
        <v>503</v>
      </c>
      <c r="E380" s="50">
        <v>4971</v>
      </c>
      <c r="F380" s="50">
        <v>298.26</v>
      </c>
      <c r="G380" s="50">
        <f t="shared" si="12"/>
        <v>298.26</v>
      </c>
      <c r="H380" s="50">
        <f t="shared" si="11"/>
        <v>5567.52</v>
      </c>
    </row>
    <row r="381" spans="1:8" ht="15.75" x14ac:dyDescent="0.25">
      <c r="A381" s="72" t="s">
        <v>533</v>
      </c>
      <c r="B381" s="72" t="s">
        <v>91</v>
      </c>
      <c r="C381" s="72" t="s">
        <v>90</v>
      </c>
      <c r="D381" s="72" t="s">
        <v>503</v>
      </c>
      <c r="E381" s="50">
        <v>19549.740000000002</v>
      </c>
      <c r="F381" s="50">
        <v>488.74</v>
      </c>
      <c r="G381" s="50">
        <f t="shared" si="12"/>
        <v>488.74</v>
      </c>
      <c r="H381" s="50">
        <f t="shared" si="11"/>
        <v>20527.220000000005</v>
      </c>
    </row>
    <row r="382" spans="1:8" ht="15.75" x14ac:dyDescent="0.25">
      <c r="A382" s="72" t="s">
        <v>564</v>
      </c>
      <c r="B382" s="72" t="s">
        <v>91</v>
      </c>
      <c r="C382" s="72" t="s">
        <v>90</v>
      </c>
      <c r="D382" s="72" t="s">
        <v>534</v>
      </c>
      <c r="E382" s="50">
        <v>2497.6799999999998</v>
      </c>
      <c r="F382" s="50">
        <v>149.86000000000001</v>
      </c>
      <c r="G382" s="50">
        <f>+F382</f>
        <v>149.86000000000001</v>
      </c>
      <c r="H382" s="50">
        <f t="shared" si="11"/>
        <v>2797.4</v>
      </c>
    </row>
    <row r="383" spans="1:8" ht="15.75" x14ac:dyDescent="0.25">
      <c r="A383" s="72" t="s">
        <v>564</v>
      </c>
      <c r="B383" s="72" t="s">
        <v>91</v>
      </c>
      <c r="C383" s="72" t="s">
        <v>90</v>
      </c>
      <c r="D383" s="72" t="s">
        <v>534</v>
      </c>
      <c r="E383" s="50">
        <v>40603.1</v>
      </c>
      <c r="F383" s="50">
        <v>1015.08</v>
      </c>
      <c r="G383" s="50">
        <f t="shared" ref="G383:G438" si="13">+F383</f>
        <v>1015.08</v>
      </c>
      <c r="H383" s="50">
        <f t="shared" si="11"/>
        <v>42633.26</v>
      </c>
    </row>
    <row r="384" spans="1:8" ht="15.75" x14ac:dyDescent="0.25">
      <c r="A384" s="72" t="s">
        <v>565</v>
      </c>
      <c r="B384" s="72" t="s">
        <v>91</v>
      </c>
      <c r="C384" s="72" t="s">
        <v>90</v>
      </c>
      <c r="D384" s="72" t="s">
        <v>535</v>
      </c>
      <c r="E384" s="50">
        <v>4971</v>
      </c>
      <c r="F384" s="50">
        <v>298.26</v>
      </c>
      <c r="G384" s="50">
        <f t="shared" si="13"/>
        <v>298.26</v>
      </c>
      <c r="H384" s="50">
        <f t="shared" si="11"/>
        <v>5567.52</v>
      </c>
    </row>
    <row r="385" spans="1:8" ht="15.75" x14ac:dyDescent="0.25">
      <c r="A385" s="72" t="s">
        <v>565</v>
      </c>
      <c r="B385" s="72" t="s">
        <v>91</v>
      </c>
      <c r="C385" s="72" t="s">
        <v>90</v>
      </c>
      <c r="D385" s="72" t="s">
        <v>535</v>
      </c>
      <c r="E385" s="50">
        <v>38117.760000000002</v>
      </c>
      <c r="F385" s="50">
        <v>952.94</v>
      </c>
      <c r="G385" s="50">
        <f t="shared" si="13"/>
        <v>952.94</v>
      </c>
      <c r="H385" s="50">
        <f t="shared" si="11"/>
        <v>40023.640000000007</v>
      </c>
    </row>
    <row r="386" spans="1:8" ht="15.75" x14ac:dyDescent="0.25">
      <c r="A386" s="72" t="s">
        <v>566</v>
      </c>
      <c r="B386" s="72" t="s">
        <v>91</v>
      </c>
      <c r="C386" s="72" t="s">
        <v>90</v>
      </c>
      <c r="D386" s="72" t="s">
        <v>536</v>
      </c>
      <c r="E386" s="50">
        <v>4971</v>
      </c>
      <c r="F386" s="50">
        <v>298.26</v>
      </c>
      <c r="G386" s="50">
        <f t="shared" si="13"/>
        <v>298.26</v>
      </c>
      <c r="H386" s="50">
        <f t="shared" si="11"/>
        <v>5567.52</v>
      </c>
    </row>
    <row r="387" spans="1:8" ht="15.75" x14ac:dyDescent="0.25">
      <c r="A387" s="72" t="s">
        <v>566</v>
      </c>
      <c r="B387" s="72" t="s">
        <v>91</v>
      </c>
      <c r="C387" s="72" t="s">
        <v>90</v>
      </c>
      <c r="D387" s="72" t="s">
        <v>536</v>
      </c>
      <c r="E387" s="50">
        <v>30132.74</v>
      </c>
      <c r="F387" s="50">
        <v>753.32</v>
      </c>
      <c r="G387" s="50">
        <f t="shared" si="13"/>
        <v>753.32</v>
      </c>
      <c r="H387" s="50">
        <f t="shared" si="11"/>
        <v>31639.38</v>
      </c>
    </row>
    <row r="388" spans="1:8" ht="15.75" x14ac:dyDescent="0.25">
      <c r="A388" s="72" t="s">
        <v>567</v>
      </c>
      <c r="B388" s="72" t="s">
        <v>91</v>
      </c>
      <c r="C388" s="72" t="s">
        <v>90</v>
      </c>
      <c r="D388" s="72" t="s">
        <v>537</v>
      </c>
      <c r="E388" s="50">
        <v>7468.68</v>
      </c>
      <c r="F388" s="50">
        <v>448.12</v>
      </c>
      <c r="G388" s="50">
        <f t="shared" si="13"/>
        <v>448.12</v>
      </c>
      <c r="H388" s="50">
        <f t="shared" si="11"/>
        <v>8364.92</v>
      </c>
    </row>
    <row r="389" spans="1:8" ht="15.75" x14ac:dyDescent="0.25">
      <c r="A389" s="72" t="s">
        <v>567</v>
      </c>
      <c r="B389" s="72" t="s">
        <v>91</v>
      </c>
      <c r="C389" s="72" t="s">
        <v>90</v>
      </c>
      <c r="D389" s="72" t="s">
        <v>537</v>
      </c>
      <c r="E389" s="50">
        <v>57518.06</v>
      </c>
      <c r="F389" s="50">
        <v>1437.95</v>
      </c>
      <c r="G389" s="50">
        <f t="shared" si="13"/>
        <v>1437.95</v>
      </c>
      <c r="H389" s="50">
        <f t="shared" si="11"/>
        <v>60393.959999999992</v>
      </c>
    </row>
    <row r="390" spans="1:8" ht="15.75" x14ac:dyDescent="0.25">
      <c r="A390" s="72" t="s">
        <v>568</v>
      </c>
      <c r="B390" s="72" t="s">
        <v>91</v>
      </c>
      <c r="C390" s="72" t="s">
        <v>90</v>
      </c>
      <c r="D390" s="72" t="s">
        <v>538</v>
      </c>
      <c r="E390" s="50">
        <v>4971</v>
      </c>
      <c r="F390" s="50">
        <v>298.26</v>
      </c>
      <c r="G390" s="50">
        <f t="shared" si="13"/>
        <v>298.26</v>
      </c>
      <c r="H390" s="50">
        <f t="shared" ref="H390:H453" si="14">SUM(E390:G390)</f>
        <v>5567.52</v>
      </c>
    </row>
    <row r="391" spans="1:8" ht="15.75" x14ac:dyDescent="0.25">
      <c r="A391" s="72" t="s">
        <v>568</v>
      </c>
      <c r="B391" s="72" t="s">
        <v>91</v>
      </c>
      <c r="C391" s="72" t="s">
        <v>90</v>
      </c>
      <c r="D391" s="72" t="s">
        <v>538</v>
      </c>
      <c r="E391" s="50">
        <v>46954.02</v>
      </c>
      <c r="F391" s="50">
        <v>1173.8499999999999</v>
      </c>
      <c r="G391" s="50">
        <f t="shared" si="13"/>
        <v>1173.8499999999999</v>
      </c>
      <c r="H391" s="50">
        <f t="shared" si="14"/>
        <v>49301.719999999994</v>
      </c>
    </row>
    <row r="392" spans="1:8" ht="15.75" x14ac:dyDescent="0.25">
      <c r="A392" s="72" t="s">
        <v>569</v>
      </c>
      <c r="B392" s="72" t="s">
        <v>91</v>
      </c>
      <c r="C392" s="72" t="s">
        <v>90</v>
      </c>
      <c r="D392" s="72" t="s">
        <v>539</v>
      </c>
      <c r="E392" s="50">
        <v>4971</v>
      </c>
      <c r="F392" s="50">
        <v>298.26</v>
      </c>
      <c r="G392" s="50">
        <f t="shared" si="13"/>
        <v>298.26</v>
      </c>
      <c r="H392" s="50">
        <f t="shared" si="14"/>
        <v>5567.52</v>
      </c>
    </row>
    <row r="393" spans="1:8" ht="15.75" x14ac:dyDescent="0.25">
      <c r="A393" s="72" t="s">
        <v>569</v>
      </c>
      <c r="B393" s="72" t="s">
        <v>91</v>
      </c>
      <c r="C393" s="72" t="s">
        <v>90</v>
      </c>
      <c r="D393" s="72" t="s">
        <v>539</v>
      </c>
      <c r="E393" s="50">
        <v>42159.74</v>
      </c>
      <c r="F393" s="50">
        <v>1053.99</v>
      </c>
      <c r="G393" s="50">
        <f t="shared" si="13"/>
        <v>1053.99</v>
      </c>
      <c r="H393" s="50">
        <f t="shared" si="14"/>
        <v>44267.719999999994</v>
      </c>
    </row>
    <row r="394" spans="1:8" ht="15.75" x14ac:dyDescent="0.25">
      <c r="A394" s="72" t="s">
        <v>570</v>
      </c>
      <c r="B394" s="72" t="s">
        <v>91</v>
      </c>
      <c r="C394" s="72" t="s">
        <v>90</v>
      </c>
      <c r="D394" s="72" t="s">
        <v>540</v>
      </c>
      <c r="E394" s="50">
        <v>4971</v>
      </c>
      <c r="F394" s="50">
        <v>298.26</v>
      </c>
      <c r="G394" s="50">
        <f t="shared" si="13"/>
        <v>298.26</v>
      </c>
      <c r="H394" s="50">
        <f t="shared" si="14"/>
        <v>5567.52</v>
      </c>
    </row>
    <row r="395" spans="1:8" ht="15.75" x14ac:dyDescent="0.25">
      <c r="A395" s="72" t="s">
        <v>570</v>
      </c>
      <c r="B395" s="72" t="s">
        <v>91</v>
      </c>
      <c r="C395" s="72" t="s">
        <v>90</v>
      </c>
      <c r="D395" s="72" t="s">
        <v>540</v>
      </c>
      <c r="E395" s="50">
        <v>27891.99</v>
      </c>
      <c r="F395" s="50">
        <v>697.3</v>
      </c>
      <c r="G395" s="50">
        <f t="shared" si="13"/>
        <v>697.3</v>
      </c>
      <c r="H395" s="50">
        <f t="shared" si="14"/>
        <v>29286.59</v>
      </c>
    </row>
    <row r="396" spans="1:8" ht="15.75" x14ac:dyDescent="0.25">
      <c r="A396" s="72" t="s">
        <v>571</v>
      </c>
      <c r="B396" s="72" t="s">
        <v>91</v>
      </c>
      <c r="C396" s="72" t="s">
        <v>90</v>
      </c>
      <c r="D396" s="72" t="s">
        <v>541</v>
      </c>
      <c r="E396" s="50">
        <v>4971</v>
      </c>
      <c r="F396" s="50">
        <v>298.26</v>
      </c>
      <c r="G396" s="50">
        <f t="shared" si="13"/>
        <v>298.26</v>
      </c>
      <c r="H396" s="50">
        <f t="shared" si="14"/>
        <v>5567.52</v>
      </c>
    </row>
    <row r="397" spans="1:8" ht="15.75" x14ac:dyDescent="0.25">
      <c r="A397" s="72" t="s">
        <v>571</v>
      </c>
      <c r="B397" s="72" t="s">
        <v>91</v>
      </c>
      <c r="C397" s="72" t="s">
        <v>90</v>
      </c>
      <c r="D397" s="72" t="s">
        <v>541</v>
      </c>
      <c r="E397" s="50">
        <v>29311.59</v>
      </c>
      <c r="F397" s="50">
        <v>732.79</v>
      </c>
      <c r="G397" s="50">
        <f t="shared" si="13"/>
        <v>732.79</v>
      </c>
      <c r="H397" s="50">
        <f t="shared" si="14"/>
        <v>30777.170000000002</v>
      </c>
    </row>
    <row r="398" spans="1:8" ht="15.75" x14ac:dyDescent="0.25">
      <c r="A398" s="72" t="s">
        <v>572</v>
      </c>
      <c r="B398" s="72" t="s">
        <v>91</v>
      </c>
      <c r="C398" s="72" t="s">
        <v>90</v>
      </c>
      <c r="D398" s="72" t="s">
        <v>542</v>
      </c>
      <c r="E398" s="50">
        <v>2497.6799999999998</v>
      </c>
      <c r="F398" s="50">
        <v>149.86000000000001</v>
      </c>
      <c r="G398" s="50">
        <f t="shared" si="13"/>
        <v>149.86000000000001</v>
      </c>
      <c r="H398" s="50">
        <f t="shared" si="14"/>
        <v>2797.4</v>
      </c>
    </row>
    <row r="399" spans="1:8" ht="15.75" x14ac:dyDescent="0.25">
      <c r="A399" s="72" t="s">
        <v>572</v>
      </c>
      <c r="B399" s="72" t="s">
        <v>91</v>
      </c>
      <c r="C399" s="72" t="s">
        <v>90</v>
      </c>
      <c r="D399" s="72" t="s">
        <v>542</v>
      </c>
      <c r="E399" s="50">
        <v>32706.86</v>
      </c>
      <c r="F399" s="50">
        <v>817.67</v>
      </c>
      <c r="G399" s="50">
        <f t="shared" si="13"/>
        <v>817.67</v>
      </c>
      <c r="H399" s="50">
        <f t="shared" si="14"/>
        <v>34342.199999999997</v>
      </c>
    </row>
    <row r="400" spans="1:8" ht="15.75" x14ac:dyDescent="0.25">
      <c r="A400" s="72" t="s">
        <v>573</v>
      </c>
      <c r="B400" s="72" t="s">
        <v>91</v>
      </c>
      <c r="C400" s="72" t="s">
        <v>90</v>
      </c>
      <c r="D400" s="72" t="s">
        <v>543</v>
      </c>
      <c r="E400" s="50">
        <v>4971</v>
      </c>
      <c r="F400" s="50">
        <v>298.26</v>
      </c>
      <c r="G400" s="50">
        <f t="shared" si="13"/>
        <v>298.26</v>
      </c>
      <c r="H400" s="50">
        <f t="shared" si="14"/>
        <v>5567.52</v>
      </c>
    </row>
    <row r="401" spans="1:8" ht="15.75" x14ac:dyDescent="0.25">
      <c r="A401" s="72" t="s">
        <v>573</v>
      </c>
      <c r="B401" s="72" t="s">
        <v>91</v>
      </c>
      <c r="C401" s="72" t="s">
        <v>90</v>
      </c>
      <c r="D401" s="72" t="s">
        <v>543</v>
      </c>
      <c r="E401" s="50">
        <v>19630.03</v>
      </c>
      <c r="F401" s="50">
        <v>490.75</v>
      </c>
      <c r="G401" s="50">
        <f t="shared" si="13"/>
        <v>490.75</v>
      </c>
      <c r="H401" s="50">
        <f t="shared" si="14"/>
        <v>20611.53</v>
      </c>
    </row>
    <row r="402" spans="1:8" ht="15.75" x14ac:dyDescent="0.25">
      <c r="A402" s="72" t="s">
        <v>574</v>
      </c>
      <c r="B402" s="72" t="s">
        <v>91</v>
      </c>
      <c r="C402" s="72" t="s">
        <v>90</v>
      </c>
      <c r="D402" s="72" t="s">
        <v>544</v>
      </c>
      <c r="E402" s="50">
        <v>28469.86</v>
      </c>
      <c r="F402" s="50">
        <v>711.75</v>
      </c>
      <c r="G402" s="50">
        <f t="shared" si="13"/>
        <v>711.75</v>
      </c>
      <c r="H402" s="50">
        <f t="shared" si="14"/>
        <v>29893.360000000001</v>
      </c>
    </row>
    <row r="403" spans="1:8" ht="15.75" x14ac:dyDescent="0.25">
      <c r="A403" s="72" t="s">
        <v>575</v>
      </c>
      <c r="B403" s="72" t="s">
        <v>91</v>
      </c>
      <c r="C403" s="72" t="s">
        <v>90</v>
      </c>
      <c r="D403" s="72" t="s">
        <v>545</v>
      </c>
      <c r="E403" s="50">
        <v>4971</v>
      </c>
      <c r="F403" s="50">
        <v>298.26</v>
      </c>
      <c r="G403" s="50">
        <f t="shared" si="13"/>
        <v>298.26</v>
      </c>
      <c r="H403" s="50">
        <f t="shared" si="14"/>
        <v>5567.52</v>
      </c>
    </row>
    <row r="404" spans="1:8" ht="15.75" x14ac:dyDescent="0.25">
      <c r="A404" s="72" t="s">
        <v>575</v>
      </c>
      <c r="B404" s="72" t="s">
        <v>91</v>
      </c>
      <c r="C404" s="72" t="s">
        <v>90</v>
      </c>
      <c r="D404" s="72" t="s">
        <v>545</v>
      </c>
      <c r="E404" s="50">
        <v>25977.51</v>
      </c>
      <c r="F404" s="50">
        <v>649.44000000000005</v>
      </c>
      <c r="G404" s="50">
        <f t="shared" si="13"/>
        <v>649.44000000000005</v>
      </c>
      <c r="H404" s="50">
        <f t="shared" si="14"/>
        <v>27276.389999999996</v>
      </c>
    </row>
    <row r="405" spans="1:8" ht="15.75" x14ac:dyDescent="0.25">
      <c r="A405" s="72" t="s">
        <v>576</v>
      </c>
      <c r="B405" s="72" t="s">
        <v>91</v>
      </c>
      <c r="C405" s="72" t="s">
        <v>90</v>
      </c>
      <c r="D405" s="72" t="s">
        <v>546</v>
      </c>
      <c r="E405" s="50">
        <v>2497.6799999999998</v>
      </c>
      <c r="F405" s="50">
        <v>149.86000000000001</v>
      </c>
      <c r="G405" s="50">
        <f t="shared" si="13"/>
        <v>149.86000000000001</v>
      </c>
      <c r="H405" s="50">
        <f t="shared" si="14"/>
        <v>2797.4</v>
      </c>
    </row>
    <row r="406" spans="1:8" ht="15.75" x14ac:dyDescent="0.25">
      <c r="A406" s="72" t="s">
        <v>576</v>
      </c>
      <c r="B406" s="72" t="s">
        <v>91</v>
      </c>
      <c r="C406" s="72" t="s">
        <v>90</v>
      </c>
      <c r="D406" s="72" t="s">
        <v>546</v>
      </c>
      <c r="E406" s="50">
        <v>39140.31</v>
      </c>
      <c r="F406" s="50">
        <v>978.51</v>
      </c>
      <c r="G406" s="50">
        <f t="shared" si="13"/>
        <v>978.51</v>
      </c>
      <c r="H406" s="50">
        <f t="shared" si="14"/>
        <v>41097.33</v>
      </c>
    </row>
    <row r="407" spans="1:8" ht="15.75" x14ac:dyDescent="0.25">
      <c r="A407" s="72" t="s">
        <v>577</v>
      </c>
      <c r="B407" s="72" t="s">
        <v>91</v>
      </c>
      <c r="C407" s="72" t="s">
        <v>90</v>
      </c>
      <c r="D407" s="72" t="s">
        <v>547</v>
      </c>
      <c r="E407" s="50">
        <v>4971</v>
      </c>
      <c r="F407" s="50">
        <v>298.26</v>
      </c>
      <c r="G407" s="50">
        <f t="shared" si="13"/>
        <v>298.26</v>
      </c>
      <c r="H407" s="50">
        <f t="shared" si="14"/>
        <v>5567.52</v>
      </c>
    </row>
    <row r="408" spans="1:8" ht="15.75" x14ac:dyDescent="0.25">
      <c r="A408" s="72" t="s">
        <v>577</v>
      </c>
      <c r="B408" s="72" t="s">
        <v>91</v>
      </c>
      <c r="C408" s="72" t="s">
        <v>90</v>
      </c>
      <c r="D408" s="72" t="s">
        <v>547</v>
      </c>
      <c r="E408" s="50">
        <v>39807.21</v>
      </c>
      <c r="F408" s="50">
        <v>995.18</v>
      </c>
      <c r="G408" s="50">
        <f t="shared" si="13"/>
        <v>995.18</v>
      </c>
      <c r="H408" s="50">
        <f t="shared" si="14"/>
        <v>41797.57</v>
      </c>
    </row>
    <row r="409" spans="1:8" ht="15.75" x14ac:dyDescent="0.25">
      <c r="A409" s="72" t="s">
        <v>578</v>
      </c>
      <c r="B409" s="72" t="s">
        <v>91</v>
      </c>
      <c r="C409" s="72" t="s">
        <v>90</v>
      </c>
      <c r="D409" s="72" t="s">
        <v>548</v>
      </c>
      <c r="E409" s="50">
        <v>14913</v>
      </c>
      <c r="F409" s="50">
        <v>894.78</v>
      </c>
      <c r="G409" s="50">
        <f t="shared" si="13"/>
        <v>894.78</v>
      </c>
      <c r="H409" s="50">
        <f t="shared" si="14"/>
        <v>16702.560000000001</v>
      </c>
    </row>
    <row r="410" spans="1:8" ht="15.75" x14ac:dyDescent="0.25">
      <c r="A410" s="72" t="s">
        <v>578</v>
      </c>
      <c r="B410" s="72" t="s">
        <v>91</v>
      </c>
      <c r="C410" s="72" t="s">
        <v>90</v>
      </c>
      <c r="D410" s="72" t="s">
        <v>548</v>
      </c>
      <c r="E410" s="50">
        <v>51071.26</v>
      </c>
      <c r="F410" s="50">
        <v>1276.78</v>
      </c>
      <c r="G410" s="50">
        <f t="shared" si="13"/>
        <v>1276.78</v>
      </c>
      <c r="H410" s="50">
        <f t="shared" si="14"/>
        <v>53624.82</v>
      </c>
    </row>
    <row r="411" spans="1:8" ht="15.75" x14ac:dyDescent="0.25">
      <c r="A411" s="72" t="s">
        <v>578</v>
      </c>
      <c r="B411" s="72" t="s">
        <v>91</v>
      </c>
      <c r="C411" s="72" t="s">
        <v>90</v>
      </c>
      <c r="D411" s="72" t="s">
        <v>549</v>
      </c>
      <c r="E411" s="50">
        <v>6701.4</v>
      </c>
      <c r="F411" s="50">
        <v>167.54</v>
      </c>
      <c r="G411" s="50">
        <f t="shared" si="13"/>
        <v>167.54</v>
      </c>
      <c r="H411" s="50">
        <f t="shared" si="14"/>
        <v>7036.48</v>
      </c>
    </row>
    <row r="412" spans="1:8" ht="15.75" x14ac:dyDescent="0.25">
      <c r="A412" s="72" t="s">
        <v>579</v>
      </c>
      <c r="B412" s="72" t="s">
        <v>91</v>
      </c>
      <c r="C412" s="72" t="s">
        <v>90</v>
      </c>
      <c r="D412" s="72" t="s">
        <v>550</v>
      </c>
      <c r="E412" s="50">
        <v>9942</v>
      </c>
      <c r="F412" s="50">
        <v>596.52</v>
      </c>
      <c r="G412" s="50">
        <f t="shared" si="13"/>
        <v>596.52</v>
      </c>
      <c r="H412" s="50">
        <f t="shared" si="14"/>
        <v>11135.04</v>
      </c>
    </row>
    <row r="413" spans="1:8" ht="15.75" x14ac:dyDescent="0.25">
      <c r="A413" s="72" t="s">
        <v>579</v>
      </c>
      <c r="B413" s="72" t="s">
        <v>91</v>
      </c>
      <c r="C413" s="72" t="s">
        <v>90</v>
      </c>
      <c r="D413" s="72" t="s">
        <v>550</v>
      </c>
      <c r="E413" s="50">
        <v>77756.009999999995</v>
      </c>
      <c r="F413" s="50">
        <v>1943.9</v>
      </c>
      <c r="G413" s="50">
        <f t="shared" si="13"/>
        <v>1943.9</v>
      </c>
      <c r="H413" s="50">
        <f t="shared" si="14"/>
        <v>81643.809999999983</v>
      </c>
    </row>
    <row r="414" spans="1:8" ht="15.75" x14ac:dyDescent="0.25">
      <c r="A414" s="72" t="s">
        <v>580</v>
      </c>
      <c r="B414" s="72" t="s">
        <v>91</v>
      </c>
      <c r="C414" s="72" t="s">
        <v>90</v>
      </c>
      <c r="D414" s="72" t="s">
        <v>551</v>
      </c>
      <c r="E414" s="50">
        <v>9942</v>
      </c>
      <c r="F414" s="50">
        <v>596.52</v>
      </c>
      <c r="G414" s="50">
        <f t="shared" si="13"/>
        <v>596.52</v>
      </c>
      <c r="H414" s="50">
        <f t="shared" si="14"/>
        <v>11135.04</v>
      </c>
    </row>
    <row r="415" spans="1:8" ht="15.75" x14ac:dyDescent="0.25">
      <c r="A415" s="72" t="s">
        <v>580</v>
      </c>
      <c r="B415" s="72" t="s">
        <v>91</v>
      </c>
      <c r="C415" s="72" t="s">
        <v>90</v>
      </c>
      <c r="D415" s="72" t="s">
        <v>551</v>
      </c>
      <c r="E415" s="50">
        <v>80671.100000000006</v>
      </c>
      <c r="F415" s="50">
        <v>2016.78</v>
      </c>
      <c r="G415" s="50">
        <f t="shared" si="13"/>
        <v>2016.78</v>
      </c>
      <c r="H415" s="50">
        <f t="shared" si="14"/>
        <v>84704.66</v>
      </c>
    </row>
    <row r="416" spans="1:8" ht="15.75" x14ac:dyDescent="0.25">
      <c r="A416" s="72" t="s">
        <v>581</v>
      </c>
      <c r="B416" s="72" t="s">
        <v>91</v>
      </c>
      <c r="C416" s="72" t="s">
        <v>90</v>
      </c>
      <c r="D416" s="72" t="s">
        <v>552</v>
      </c>
      <c r="E416" s="50">
        <v>9942</v>
      </c>
      <c r="F416" s="50">
        <v>596.52</v>
      </c>
      <c r="G416" s="50">
        <f t="shared" si="13"/>
        <v>596.52</v>
      </c>
      <c r="H416" s="50">
        <f t="shared" si="14"/>
        <v>11135.04</v>
      </c>
    </row>
    <row r="417" spans="1:8" ht="15.75" x14ac:dyDescent="0.25">
      <c r="A417" s="72" t="s">
        <v>581</v>
      </c>
      <c r="B417" s="72" t="s">
        <v>91</v>
      </c>
      <c r="C417" s="72" t="s">
        <v>90</v>
      </c>
      <c r="D417" s="72" t="s">
        <v>552</v>
      </c>
      <c r="E417" s="50">
        <v>79747.3</v>
      </c>
      <c r="F417" s="50">
        <v>1993.68</v>
      </c>
      <c r="G417" s="50">
        <f t="shared" si="13"/>
        <v>1993.68</v>
      </c>
      <c r="H417" s="50">
        <f t="shared" si="14"/>
        <v>83734.659999999989</v>
      </c>
    </row>
    <row r="418" spans="1:8" ht="15.75" x14ac:dyDescent="0.25">
      <c r="A418" s="72" t="s">
        <v>582</v>
      </c>
      <c r="B418" s="72" t="s">
        <v>91</v>
      </c>
      <c r="C418" s="72" t="s">
        <v>90</v>
      </c>
      <c r="D418" s="72" t="s">
        <v>553</v>
      </c>
      <c r="E418" s="50">
        <v>9942</v>
      </c>
      <c r="F418" s="50">
        <v>596.52</v>
      </c>
      <c r="G418" s="50">
        <f t="shared" si="13"/>
        <v>596.52</v>
      </c>
      <c r="H418" s="50">
        <f t="shared" si="14"/>
        <v>11135.04</v>
      </c>
    </row>
    <row r="419" spans="1:8" ht="15.75" x14ac:dyDescent="0.25">
      <c r="A419" s="72" t="s">
        <v>582</v>
      </c>
      <c r="B419" s="72" t="s">
        <v>91</v>
      </c>
      <c r="C419" s="72" t="s">
        <v>90</v>
      </c>
      <c r="D419" s="72" t="s">
        <v>553</v>
      </c>
      <c r="E419" s="50">
        <v>69842.559999999998</v>
      </c>
      <c r="F419" s="50">
        <v>1746.06</v>
      </c>
      <c r="G419" s="50">
        <f t="shared" si="13"/>
        <v>1746.06</v>
      </c>
      <c r="H419" s="50">
        <f t="shared" si="14"/>
        <v>73334.679999999993</v>
      </c>
    </row>
    <row r="420" spans="1:8" ht="15.75" x14ac:dyDescent="0.25">
      <c r="A420" s="72" t="s">
        <v>583</v>
      </c>
      <c r="B420" s="72" t="s">
        <v>91</v>
      </c>
      <c r="C420" s="72" t="s">
        <v>90</v>
      </c>
      <c r="D420" s="72" t="s">
        <v>554</v>
      </c>
      <c r="E420" s="50">
        <v>12439.68</v>
      </c>
      <c r="F420" s="50">
        <v>746.38</v>
      </c>
      <c r="G420" s="50">
        <f t="shared" si="13"/>
        <v>746.38</v>
      </c>
      <c r="H420" s="50">
        <f t="shared" si="14"/>
        <v>13932.439999999999</v>
      </c>
    </row>
    <row r="421" spans="1:8" ht="15.75" x14ac:dyDescent="0.25">
      <c r="A421" s="72" t="s">
        <v>583</v>
      </c>
      <c r="B421" s="72" t="s">
        <v>91</v>
      </c>
      <c r="C421" s="72" t="s">
        <v>90</v>
      </c>
      <c r="D421" s="72" t="s">
        <v>554</v>
      </c>
      <c r="E421" s="50">
        <v>67484.800000000003</v>
      </c>
      <c r="F421" s="50">
        <v>1687.12</v>
      </c>
      <c r="G421" s="50">
        <f t="shared" si="13"/>
        <v>1687.12</v>
      </c>
      <c r="H421" s="50">
        <f t="shared" si="14"/>
        <v>70859.039999999994</v>
      </c>
    </row>
    <row r="422" spans="1:8" ht="15.75" x14ac:dyDescent="0.25">
      <c r="A422" s="72" t="s">
        <v>584</v>
      </c>
      <c r="B422" s="72" t="s">
        <v>91</v>
      </c>
      <c r="C422" s="72" t="s">
        <v>90</v>
      </c>
      <c r="D422" s="72" t="s">
        <v>555</v>
      </c>
      <c r="E422" s="50">
        <v>17410.68</v>
      </c>
      <c r="F422" s="50">
        <v>1044.6400000000001</v>
      </c>
      <c r="G422" s="50">
        <f t="shared" si="13"/>
        <v>1044.6400000000001</v>
      </c>
      <c r="H422" s="50">
        <f t="shared" si="14"/>
        <v>19499.96</v>
      </c>
    </row>
    <row r="423" spans="1:8" ht="15.75" x14ac:dyDescent="0.25">
      <c r="A423" s="72" t="s">
        <v>584</v>
      </c>
      <c r="B423" s="72" t="s">
        <v>91</v>
      </c>
      <c r="C423" s="72" t="s">
        <v>90</v>
      </c>
      <c r="D423" s="72" t="s">
        <v>555</v>
      </c>
      <c r="E423" s="50">
        <v>55303.4</v>
      </c>
      <c r="F423" s="50">
        <v>1382.59</v>
      </c>
      <c r="G423" s="50">
        <f t="shared" si="13"/>
        <v>1382.59</v>
      </c>
      <c r="H423" s="50">
        <f t="shared" si="14"/>
        <v>58068.579999999994</v>
      </c>
    </row>
    <row r="424" spans="1:8" ht="15.75" x14ac:dyDescent="0.25">
      <c r="A424" s="72" t="s">
        <v>585</v>
      </c>
      <c r="B424" s="72" t="s">
        <v>91</v>
      </c>
      <c r="C424" s="72" t="s">
        <v>90</v>
      </c>
      <c r="D424" s="72" t="s">
        <v>556</v>
      </c>
      <c r="E424" s="50">
        <v>9942</v>
      </c>
      <c r="F424" s="50">
        <v>596.52</v>
      </c>
      <c r="G424" s="50">
        <f t="shared" si="13"/>
        <v>596.52</v>
      </c>
      <c r="H424" s="50">
        <f t="shared" si="14"/>
        <v>11135.04</v>
      </c>
    </row>
    <row r="425" spans="1:8" ht="15.75" x14ac:dyDescent="0.25">
      <c r="A425" s="72" t="s">
        <v>585</v>
      </c>
      <c r="B425" s="72" t="s">
        <v>91</v>
      </c>
      <c r="C425" s="72" t="s">
        <v>90</v>
      </c>
      <c r="D425" s="72" t="s">
        <v>556</v>
      </c>
      <c r="E425" s="50">
        <v>48224.33</v>
      </c>
      <c r="F425" s="50">
        <v>1205.6099999999999</v>
      </c>
      <c r="G425" s="50">
        <f t="shared" si="13"/>
        <v>1205.6099999999999</v>
      </c>
      <c r="H425" s="50">
        <f t="shared" si="14"/>
        <v>50635.55</v>
      </c>
    </row>
    <row r="426" spans="1:8" ht="15.75" x14ac:dyDescent="0.25">
      <c r="A426" s="72" t="s">
        <v>586</v>
      </c>
      <c r="B426" s="72" t="s">
        <v>91</v>
      </c>
      <c r="C426" s="72" t="s">
        <v>90</v>
      </c>
      <c r="D426" s="72" t="s">
        <v>557</v>
      </c>
      <c r="E426" s="50">
        <v>7468.68</v>
      </c>
      <c r="F426" s="50">
        <v>448.12</v>
      </c>
      <c r="G426" s="50">
        <f t="shared" si="13"/>
        <v>448.12</v>
      </c>
      <c r="H426" s="50">
        <f t="shared" si="14"/>
        <v>8364.92</v>
      </c>
    </row>
    <row r="427" spans="1:8" ht="15.75" x14ac:dyDescent="0.25">
      <c r="A427" s="72" t="s">
        <v>586</v>
      </c>
      <c r="B427" s="72" t="s">
        <v>91</v>
      </c>
      <c r="C427" s="72" t="s">
        <v>90</v>
      </c>
      <c r="D427" s="72" t="s">
        <v>557</v>
      </c>
      <c r="E427" s="50">
        <v>51875.57</v>
      </c>
      <c r="F427" s="50">
        <v>1296.8900000000001</v>
      </c>
      <c r="G427" s="50">
        <f t="shared" si="13"/>
        <v>1296.8900000000001</v>
      </c>
      <c r="H427" s="50">
        <f t="shared" si="14"/>
        <v>54469.35</v>
      </c>
    </row>
    <row r="428" spans="1:8" ht="15.75" x14ac:dyDescent="0.25">
      <c r="A428" s="72" t="s">
        <v>587</v>
      </c>
      <c r="B428" s="72" t="s">
        <v>91</v>
      </c>
      <c r="C428" s="72" t="s">
        <v>90</v>
      </c>
      <c r="D428" s="72" t="s">
        <v>558</v>
      </c>
      <c r="E428" s="50">
        <v>4971</v>
      </c>
      <c r="F428" s="50">
        <v>298.26</v>
      </c>
      <c r="G428" s="50">
        <f t="shared" si="13"/>
        <v>298.26</v>
      </c>
      <c r="H428" s="50">
        <f t="shared" si="14"/>
        <v>5567.52</v>
      </c>
    </row>
    <row r="429" spans="1:8" ht="15.75" x14ac:dyDescent="0.25">
      <c r="A429" s="72" t="s">
        <v>587</v>
      </c>
      <c r="B429" s="72" t="s">
        <v>91</v>
      </c>
      <c r="C429" s="72" t="s">
        <v>90</v>
      </c>
      <c r="D429" s="72" t="s">
        <v>558</v>
      </c>
      <c r="E429" s="50">
        <v>34852.300000000003</v>
      </c>
      <c r="F429" s="50">
        <v>871.31</v>
      </c>
      <c r="G429" s="50">
        <f t="shared" si="13"/>
        <v>871.31</v>
      </c>
      <c r="H429" s="50">
        <f t="shared" si="14"/>
        <v>36594.92</v>
      </c>
    </row>
    <row r="430" spans="1:8" ht="15.75" x14ac:dyDescent="0.25">
      <c r="A430" s="72" t="s">
        <v>588</v>
      </c>
      <c r="B430" s="72" t="s">
        <v>91</v>
      </c>
      <c r="C430" s="72" t="s">
        <v>90</v>
      </c>
      <c r="D430" s="72" t="s">
        <v>559</v>
      </c>
      <c r="E430" s="50">
        <v>12439.68</v>
      </c>
      <c r="F430" s="50">
        <v>746.38</v>
      </c>
      <c r="G430" s="50">
        <f t="shared" si="13"/>
        <v>746.38</v>
      </c>
      <c r="H430" s="50">
        <f t="shared" si="14"/>
        <v>13932.439999999999</v>
      </c>
    </row>
    <row r="431" spans="1:8" ht="15.75" x14ac:dyDescent="0.25">
      <c r="A431" s="72" t="s">
        <v>588</v>
      </c>
      <c r="B431" s="72" t="s">
        <v>91</v>
      </c>
      <c r="C431" s="72" t="s">
        <v>90</v>
      </c>
      <c r="D431" s="72" t="s">
        <v>559</v>
      </c>
      <c r="E431" s="50">
        <v>58442.68</v>
      </c>
      <c r="F431" s="50">
        <v>1461.07</v>
      </c>
      <c r="G431" s="50">
        <f t="shared" si="13"/>
        <v>1461.07</v>
      </c>
      <c r="H431" s="50">
        <f t="shared" si="14"/>
        <v>61364.82</v>
      </c>
    </row>
    <row r="432" spans="1:8" ht="15.75" x14ac:dyDescent="0.25">
      <c r="A432" s="72" t="s">
        <v>589</v>
      </c>
      <c r="B432" s="72" t="s">
        <v>91</v>
      </c>
      <c r="C432" s="72" t="s">
        <v>90</v>
      </c>
      <c r="D432" s="72" t="s">
        <v>560</v>
      </c>
      <c r="E432" s="50">
        <v>7468.68</v>
      </c>
      <c r="F432" s="50">
        <v>448.12</v>
      </c>
      <c r="G432" s="50">
        <f t="shared" si="13"/>
        <v>448.12</v>
      </c>
      <c r="H432" s="50">
        <f t="shared" si="14"/>
        <v>8364.92</v>
      </c>
    </row>
    <row r="433" spans="1:8" ht="15.75" x14ac:dyDescent="0.25">
      <c r="A433" s="72" t="s">
        <v>589</v>
      </c>
      <c r="B433" s="72" t="s">
        <v>91</v>
      </c>
      <c r="C433" s="72" t="s">
        <v>90</v>
      </c>
      <c r="D433" s="72" t="s">
        <v>560</v>
      </c>
      <c r="E433" s="50">
        <v>81733.13</v>
      </c>
      <c r="F433" s="50">
        <v>2043.33</v>
      </c>
      <c r="G433" s="50">
        <f t="shared" si="13"/>
        <v>2043.33</v>
      </c>
      <c r="H433" s="50">
        <f t="shared" si="14"/>
        <v>85819.790000000008</v>
      </c>
    </row>
    <row r="434" spans="1:8" ht="15.75" x14ac:dyDescent="0.25">
      <c r="A434" s="72" t="s">
        <v>590</v>
      </c>
      <c r="B434" s="72" t="s">
        <v>91</v>
      </c>
      <c r="C434" s="72" t="s">
        <v>90</v>
      </c>
      <c r="D434" s="72" t="s">
        <v>561</v>
      </c>
      <c r="E434" s="50">
        <v>71178.16</v>
      </c>
      <c r="F434" s="50">
        <v>1779.45</v>
      </c>
      <c r="G434" s="50">
        <f t="shared" si="13"/>
        <v>1779.45</v>
      </c>
      <c r="H434" s="50">
        <f t="shared" si="14"/>
        <v>74737.06</v>
      </c>
    </row>
    <row r="435" spans="1:8" ht="15.75" x14ac:dyDescent="0.25">
      <c r="A435" s="72" t="s">
        <v>590</v>
      </c>
      <c r="B435" s="72" t="s">
        <v>91</v>
      </c>
      <c r="C435" s="72" t="s">
        <v>90</v>
      </c>
      <c r="D435" s="72" t="s">
        <v>562</v>
      </c>
      <c r="E435" s="50">
        <v>9942</v>
      </c>
      <c r="F435" s="50">
        <v>596.52</v>
      </c>
      <c r="G435" s="50">
        <f t="shared" si="13"/>
        <v>596.52</v>
      </c>
      <c r="H435" s="50">
        <f t="shared" si="14"/>
        <v>11135.04</v>
      </c>
    </row>
    <row r="436" spans="1:8" ht="15.75" x14ac:dyDescent="0.25">
      <c r="A436" s="72" t="s">
        <v>590</v>
      </c>
      <c r="B436" s="72" t="s">
        <v>91</v>
      </c>
      <c r="C436" s="72" t="s">
        <v>90</v>
      </c>
      <c r="D436" s="72" t="s">
        <v>562</v>
      </c>
      <c r="E436" s="50">
        <v>8441.7900000000009</v>
      </c>
      <c r="F436" s="50">
        <v>211.04</v>
      </c>
      <c r="G436" s="50">
        <f t="shared" si="13"/>
        <v>211.04</v>
      </c>
      <c r="H436" s="50">
        <f t="shared" si="14"/>
        <v>8863.8700000000026</v>
      </c>
    </row>
    <row r="437" spans="1:8" ht="15.75" x14ac:dyDescent="0.25">
      <c r="A437" s="72" t="s">
        <v>591</v>
      </c>
      <c r="B437" s="72" t="s">
        <v>91</v>
      </c>
      <c r="C437" s="72" t="s">
        <v>90</v>
      </c>
      <c r="D437" s="72" t="s">
        <v>563</v>
      </c>
      <c r="E437" s="50">
        <v>14937.36</v>
      </c>
      <c r="F437" s="50">
        <v>896.24</v>
      </c>
      <c r="G437" s="50">
        <f t="shared" si="13"/>
        <v>896.24</v>
      </c>
      <c r="H437" s="50">
        <f t="shared" si="14"/>
        <v>16729.84</v>
      </c>
    </row>
    <row r="438" spans="1:8" ht="15.75" x14ac:dyDescent="0.25">
      <c r="A438" s="72" t="s">
        <v>591</v>
      </c>
      <c r="B438" s="72" t="s">
        <v>91</v>
      </c>
      <c r="C438" s="72" t="s">
        <v>90</v>
      </c>
      <c r="D438" s="72" t="s">
        <v>563</v>
      </c>
      <c r="E438" s="50">
        <v>60886.37</v>
      </c>
      <c r="F438" s="50">
        <v>1522.16</v>
      </c>
      <c r="G438" s="50">
        <f t="shared" si="13"/>
        <v>1522.16</v>
      </c>
      <c r="H438" s="50">
        <f t="shared" si="14"/>
        <v>63930.69000000001</v>
      </c>
    </row>
    <row r="439" spans="1:8" ht="15.75" x14ac:dyDescent="0.25">
      <c r="A439" s="72" t="s">
        <v>622</v>
      </c>
      <c r="B439" s="72" t="s">
        <v>91</v>
      </c>
      <c r="C439" s="72" t="s">
        <v>90</v>
      </c>
      <c r="D439" s="72" t="s">
        <v>592</v>
      </c>
      <c r="E439" s="50">
        <v>4971</v>
      </c>
      <c r="F439" s="50">
        <v>298.26</v>
      </c>
      <c r="G439" s="50">
        <f>+F439</f>
        <v>298.26</v>
      </c>
      <c r="H439" s="50">
        <f t="shared" si="14"/>
        <v>5567.52</v>
      </c>
    </row>
    <row r="440" spans="1:8" ht="15.75" x14ac:dyDescent="0.25">
      <c r="A440" s="72" t="s">
        <v>622</v>
      </c>
      <c r="B440" s="72" t="s">
        <v>91</v>
      </c>
      <c r="C440" s="72" t="s">
        <v>90</v>
      </c>
      <c r="D440" s="72" t="s">
        <v>592</v>
      </c>
      <c r="E440" s="50">
        <v>49154.75</v>
      </c>
      <c r="F440" s="50">
        <v>1228.8699999999999</v>
      </c>
      <c r="G440" s="50">
        <f t="shared" ref="G440:G494" si="15">+F440</f>
        <v>1228.8699999999999</v>
      </c>
      <c r="H440" s="50">
        <f t="shared" si="14"/>
        <v>51612.490000000005</v>
      </c>
    </row>
    <row r="441" spans="1:8" ht="15.75" x14ac:dyDescent="0.25">
      <c r="A441" s="72" t="s">
        <v>623</v>
      </c>
      <c r="B441" s="72" t="s">
        <v>91</v>
      </c>
      <c r="C441" s="72" t="s">
        <v>90</v>
      </c>
      <c r="D441" s="72" t="s">
        <v>593</v>
      </c>
      <c r="E441" s="50">
        <v>22381.68</v>
      </c>
      <c r="F441" s="50">
        <v>1342.9</v>
      </c>
      <c r="G441" s="50">
        <f t="shared" si="15"/>
        <v>1342.9</v>
      </c>
      <c r="H441" s="50">
        <f t="shared" si="14"/>
        <v>25067.480000000003</v>
      </c>
    </row>
    <row r="442" spans="1:8" ht="15.75" x14ac:dyDescent="0.25">
      <c r="A442" s="72" t="s">
        <v>623</v>
      </c>
      <c r="B442" s="72" t="s">
        <v>91</v>
      </c>
      <c r="C442" s="72" t="s">
        <v>90</v>
      </c>
      <c r="D442" s="72" t="s">
        <v>593</v>
      </c>
      <c r="E442" s="50">
        <v>51644.59</v>
      </c>
      <c r="F442" s="50">
        <v>1291.1099999999999</v>
      </c>
      <c r="G442" s="50">
        <f t="shared" si="15"/>
        <v>1291.1099999999999</v>
      </c>
      <c r="H442" s="50">
        <f t="shared" si="14"/>
        <v>54226.81</v>
      </c>
    </row>
    <row r="443" spans="1:8" ht="15.75" x14ac:dyDescent="0.25">
      <c r="A443" s="72" t="s">
        <v>624</v>
      </c>
      <c r="B443" s="72" t="s">
        <v>91</v>
      </c>
      <c r="C443" s="72" t="s">
        <v>90</v>
      </c>
      <c r="D443" s="72" t="s">
        <v>594</v>
      </c>
      <c r="E443" s="50">
        <v>17410.68</v>
      </c>
      <c r="F443" s="50">
        <v>1044.6400000000001</v>
      </c>
      <c r="G443" s="50">
        <f t="shared" si="15"/>
        <v>1044.6400000000001</v>
      </c>
      <c r="H443" s="50">
        <f t="shared" si="14"/>
        <v>19499.96</v>
      </c>
    </row>
    <row r="444" spans="1:8" ht="15.75" x14ac:dyDescent="0.25">
      <c r="A444" s="72" t="s">
        <v>624</v>
      </c>
      <c r="B444" s="72" t="s">
        <v>91</v>
      </c>
      <c r="C444" s="72" t="s">
        <v>90</v>
      </c>
      <c r="D444" s="72" t="s">
        <v>594</v>
      </c>
      <c r="E444" s="50">
        <v>68098.89</v>
      </c>
      <c r="F444" s="50">
        <v>1702.47</v>
      </c>
      <c r="G444" s="50">
        <f t="shared" si="15"/>
        <v>1702.47</v>
      </c>
      <c r="H444" s="50">
        <f t="shared" si="14"/>
        <v>71503.83</v>
      </c>
    </row>
    <row r="445" spans="1:8" ht="15.75" x14ac:dyDescent="0.25">
      <c r="A445" s="72" t="s">
        <v>625</v>
      </c>
      <c r="B445" s="72" t="s">
        <v>91</v>
      </c>
      <c r="C445" s="72" t="s">
        <v>90</v>
      </c>
      <c r="D445" s="72" t="s">
        <v>595</v>
      </c>
      <c r="E445" s="50">
        <v>9942</v>
      </c>
      <c r="F445" s="50">
        <v>596.52</v>
      </c>
      <c r="G445" s="50">
        <f t="shared" si="15"/>
        <v>596.52</v>
      </c>
      <c r="H445" s="50">
        <f t="shared" si="14"/>
        <v>11135.04</v>
      </c>
    </row>
    <row r="446" spans="1:8" ht="15.75" x14ac:dyDescent="0.25">
      <c r="A446" s="72" t="s">
        <v>625</v>
      </c>
      <c r="B446" s="72" t="s">
        <v>91</v>
      </c>
      <c r="C446" s="72" t="s">
        <v>90</v>
      </c>
      <c r="D446" s="72" t="s">
        <v>595</v>
      </c>
      <c r="E446" s="50">
        <v>101807.52</v>
      </c>
      <c r="F446" s="50">
        <v>2545.19</v>
      </c>
      <c r="G446" s="50">
        <f t="shared" si="15"/>
        <v>2545.19</v>
      </c>
      <c r="H446" s="50">
        <f t="shared" si="14"/>
        <v>106897.90000000001</v>
      </c>
    </row>
    <row r="447" spans="1:8" ht="15.75" x14ac:dyDescent="0.25">
      <c r="A447" s="72" t="s">
        <v>626</v>
      </c>
      <c r="B447" s="72" t="s">
        <v>91</v>
      </c>
      <c r="C447" s="72" t="s">
        <v>90</v>
      </c>
      <c r="D447" s="72" t="s">
        <v>596</v>
      </c>
      <c r="E447" s="50">
        <v>9942</v>
      </c>
      <c r="F447" s="50">
        <v>596.52</v>
      </c>
      <c r="G447" s="50">
        <f t="shared" si="15"/>
        <v>596.52</v>
      </c>
      <c r="H447" s="50">
        <f t="shared" si="14"/>
        <v>11135.04</v>
      </c>
    </row>
    <row r="448" spans="1:8" ht="15.75" x14ac:dyDescent="0.25">
      <c r="A448" s="72" t="s">
        <v>626</v>
      </c>
      <c r="B448" s="72" t="s">
        <v>91</v>
      </c>
      <c r="C448" s="72" t="s">
        <v>90</v>
      </c>
      <c r="D448" s="72" t="s">
        <v>596</v>
      </c>
      <c r="E448" s="50">
        <v>91200.23</v>
      </c>
      <c r="F448" s="50">
        <v>2280.0100000000002</v>
      </c>
      <c r="G448" s="50">
        <f t="shared" si="15"/>
        <v>2280.0100000000002</v>
      </c>
      <c r="H448" s="50">
        <f t="shared" si="14"/>
        <v>95760.249999999985</v>
      </c>
    </row>
    <row r="449" spans="1:8" ht="15.75" x14ac:dyDescent="0.25">
      <c r="A449" s="72" t="s">
        <v>627</v>
      </c>
      <c r="B449" s="72" t="s">
        <v>91</v>
      </c>
      <c r="C449" s="72" t="s">
        <v>90</v>
      </c>
      <c r="D449" s="72" t="s">
        <v>597</v>
      </c>
      <c r="E449" s="50">
        <v>4971</v>
      </c>
      <c r="F449" s="50">
        <v>298.26</v>
      </c>
      <c r="G449" s="50">
        <f t="shared" si="15"/>
        <v>298.26</v>
      </c>
      <c r="H449" s="50">
        <f t="shared" si="14"/>
        <v>5567.52</v>
      </c>
    </row>
    <row r="450" spans="1:8" ht="15.75" x14ac:dyDescent="0.25">
      <c r="A450" s="72" t="s">
        <v>627</v>
      </c>
      <c r="B450" s="72" t="s">
        <v>91</v>
      </c>
      <c r="C450" s="72" t="s">
        <v>90</v>
      </c>
      <c r="D450" s="72" t="s">
        <v>597</v>
      </c>
      <c r="E450" s="50">
        <v>93372.06</v>
      </c>
      <c r="F450" s="50">
        <v>2334.3000000000002</v>
      </c>
      <c r="G450" s="50">
        <f t="shared" si="15"/>
        <v>2334.3000000000002</v>
      </c>
      <c r="H450" s="50">
        <f t="shared" si="14"/>
        <v>98040.66</v>
      </c>
    </row>
    <row r="451" spans="1:8" ht="15.75" x14ac:dyDescent="0.25">
      <c r="A451" s="72" t="s">
        <v>628</v>
      </c>
      <c r="B451" s="72" t="s">
        <v>91</v>
      </c>
      <c r="C451" s="72" t="s">
        <v>90</v>
      </c>
      <c r="D451" s="72" t="s">
        <v>598</v>
      </c>
      <c r="E451" s="50">
        <v>21443.9</v>
      </c>
      <c r="F451" s="50">
        <v>536.1</v>
      </c>
      <c r="G451" s="50">
        <f t="shared" si="15"/>
        <v>536.1</v>
      </c>
      <c r="H451" s="50">
        <f t="shared" si="14"/>
        <v>22516.1</v>
      </c>
    </row>
    <row r="452" spans="1:8" ht="15.75" x14ac:dyDescent="0.25">
      <c r="A452" s="72" t="s">
        <v>629</v>
      </c>
      <c r="B452" s="72" t="s">
        <v>91</v>
      </c>
      <c r="C452" s="72" t="s">
        <v>90</v>
      </c>
      <c r="D452" s="72" t="s">
        <v>599</v>
      </c>
      <c r="E452" s="50">
        <v>12439.68</v>
      </c>
      <c r="F452" s="50">
        <v>746.38</v>
      </c>
      <c r="G452" s="50">
        <f t="shared" si="15"/>
        <v>746.38</v>
      </c>
      <c r="H452" s="50">
        <f t="shared" si="14"/>
        <v>13932.439999999999</v>
      </c>
    </row>
    <row r="453" spans="1:8" ht="15.75" x14ac:dyDescent="0.25">
      <c r="A453" s="72" t="s">
        <v>629</v>
      </c>
      <c r="B453" s="72" t="s">
        <v>91</v>
      </c>
      <c r="C453" s="72" t="s">
        <v>90</v>
      </c>
      <c r="D453" s="72" t="s">
        <v>599</v>
      </c>
      <c r="E453" s="50">
        <v>116186.09</v>
      </c>
      <c r="F453" s="50">
        <v>2904.65</v>
      </c>
      <c r="G453" s="50">
        <f t="shared" si="15"/>
        <v>2904.65</v>
      </c>
      <c r="H453" s="50">
        <f t="shared" si="14"/>
        <v>121995.38999999998</v>
      </c>
    </row>
    <row r="454" spans="1:8" ht="15.75" x14ac:dyDescent="0.25">
      <c r="A454" s="72" t="s">
        <v>630</v>
      </c>
      <c r="B454" s="72" t="s">
        <v>91</v>
      </c>
      <c r="C454" s="72" t="s">
        <v>90</v>
      </c>
      <c r="D454" s="72" t="s">
        <v>600</v>
      </c>
      <c r="E454" s="50">
        <v>12439.68</v>
      </c>
      <c r="F454" s="50">
        <v>746.38</v>
      </c>
      <c r="G454" s="50">
        <f t="shared" si="15"/>
        <v>746.38</v>
      </c>
      <c r="H454" s="50">
        <f t="shared" ref="H454:H494" si="16">SUM(E454:G454)</f>
        <v>13932.439999999999</v>
      </c>
    </row>
    <row r="455" spans="1:8" ht="15.75" x14ac:dyDescent="0.25">
      <c r="A455" s="72" t="s">
        <v>630</v>
      </c>
      <c r="B455" s="72" t="s">
        <v>91</v>
      </c>
      <c r="C455" s="72" t="s">
        <v>90</v>
      </c>
      <c r="D455" s="72" t="s">
        <v>600</v>
      </c>
      <c r="E455" s="50">
        <v>72434.28</v>
      </c>
      <c r="F455" s="50">
        <v>1810.86</v>
      </c>
      <c r="G455" s="50">
        <f t="shared" si="15"/>
        <v>1810.86</v>
      </c>
      <c r="H455" s="50">
        <f t="shared" si="16"/>
        <v>76056</v>
      </c>
    </row>
    <row r="456" spans="1:8" ht="15.75" x14ac:dyDescent="0.25">
      <c r="A456" s="72" t="s">
        <v>631</v>
      </c>
      <c r="B456" s="72" t="s">
        <v>91</v>
      </c>
      <c r="C456" s="72" t="s">
        <v>90</v>
      </c>
      <c r="D456" s="72" t="s">
        <v>601</v>
      </c>
      <c r="E456" s="50">
        <v>12439.68</v>
      </c>
      <c r="F456" s="50">
        <v>746.38</v>
      </c>
      <c r="G456" s="50">
        <f t="shared" si="15"/>
        <v>746.38</v>
      </c>
      <c r="H456" s="50">
        <f t="shared" si="16"/>
        <v>13932.439999999999</v>
      </c>
    </row>
    <row r="457" spans="1:8" ht="15.75" x14ac:dyDescent="0.25">
      <c r="A457" s="72" t="s">
        <v>631</v>
      </c>
      <c r="B457" s="72" t="s">
        <v>91</v>
      </c>
      <c r="C457" s="72" t="s">
        <v>90</v>
      </c>
      <c r="D457" s="72" t="s">
        <v>601</v>
      </c>
      <c r="E457" s="50">
        <v>44395.23</v>
      </c>
      <c r="F457" s="50">
        <v>1109.8800000000001</v>
      </c>
      <c r="G457" s="50">
        <f t="shared" si="15"/>
        <v>1109.8800000000001</v>
      </c>
      <c r="H457" s="50">
        <f t="shared" si="16"/>
        <v>46614.99</v>
      </c>
    </row>
    <row r="458" spans="1:8" ht="15.75" x14ac:dyDescent="0.25">
      <c r="A458" s="72" t="s">
        <v>632</v>
      </c>
      <c r="B458" s="72" t="s">
        <v>91</v>
      </c>
      <c r="C458" s="72" t="s">
        <v>90</v>
      </c>
      <c r="D458" s="72" t="s">
        <v>602</v>
      </c>
      <c r="E458" s="50">
        <v>9942</v>
      </c>
      <c r="F458" s="50">
        <v>596.52</v>
      </c>
      <c r="G458" s="50">
        <f t="shared" si="15"/>
        <v>596.52</v>
      </c>
      <c r="H458" s="50">
        <f t="shared" si="16"/>
        <v>11135.04</v>
      </c>
    </row>
    <row r="459" spans="1:8" ht="15.75" x14ac:dyDescent="0.25">
      <c r="A459" s="72" t="s">
        <v>632</v>
      </c>
      <c r="B459" s="72" t="s">
        <v>91</v>
      </c>
      <c r="C459" s="72" t="s">
        <v>90</v>
      </c>
      <c r="D459" s="72" t="s">
        <v>602</v>
      </c>
      <c r="E459" s="50">
        <v>56993.25</v>
      </c>
      <c r="F459" s="50">
        <v>1424.83</v>
      </c>
      <c r="G459" s="50">
        <f t="shared" si="15"/>
        <v>1424.83</v>
      </c>
      <c r="H459" s="50">
        <f t="shared" si="16"/>
        <v>59842.91</v>
      </c>
    </row>
    <row r="460" spans="1:8" ht="15.75" x14ac:dyDescent="0.25">
      <c r="A460" s="72" t="s">
        <v>633</v>
      </c>
      <c r="B460" s="72" t="s">
        <v>91</v>
      </c>
      <c r="C460" s="72" t="s">
        <v>90</v>
      </c>
      <c r="D460" s="72" t="s">
        <v>603</v>
      </c>
      <c r="E460" s="50">
        <v>4971</v>
      </c>
      <c r="F460" s="50">
        <v>298.26</v>
      </c>
      <c r="G460" s="50">
        <f t="shared" si="15"/>
        <v>298.26</v>
      </c>
      <c r="H460" s="50">
        <f t="shared" si="16"/>
        <v>5567.52</v>
      </c>
    </row>
    <row r="461" spans="1:8" ht="15.75" x14ac:dyDescent="0.25">
      <c r="A461" s="72" t="s">
        <v>633</v>
      </c>
      <c r="B461" s="72" t="s">
        <v>91</v>
      </c>
      <c r="C461" s="72" t="s">
        <v>90</v>
      </c>
      <c r="D461" s="72" t="s">
        <v>603</v>
      </c>
      <c r="E461" s="50">
        <v>36250.550000000003</v>
      </c>
      <c r="F461" s="50">
        <v>906.26</v>
      </c>
      <c r="G461" s="50">
        <f t="shared" si="15"/>
        <v>906.26</v>
      </c>
      <c r="H461" s="50">
        <f t="shared" si="16"/>
        <v>38063.070000000007</v>
      </c>
    </row>
    <row r="462" spans="1:8" ht="15.75" x14ac:dyDescent="0.25">
      <c r="A462" s="72" t="s">
        <v>634</v>
      </c>
      <c r="B462" s="72" t="s">
        <v>91</v>
      </c>
      <c r="C462" s="72" t="s">
        <v>90</v>
      </c>
      <c r="D462" s="72" t="s">
        <v>604</v>
      </c>
      <c r="E462" s="50">
        <v>7468.68</v>
      </c>
      <c r="F462" s="50">
        <v>448.12</v>
      </c>
      <c r="G462" s="50">
        <f t="shared" si="15"/>
        <v>448.12</v>
      </c>
      <c r="H462" s="50">
        <f t="shared" si="16"/>
        <v>8364.92</v>
      </c>
    </row>
    <row r="463" spans="1:8" ht="15.75" x14ac:dyDescent="0.25">
      <c r="A463" s="72" t="s">
        <v>634</v>
      </c>
      <c r="B463" s="72" t="s">
        <v>91</v>
      </c>
      <c r="C463" s="72" t="s">
        <v>90</v>
      </c>
      <c r="D463" s="72" t="s">
        <v>604</v>
      </c>
      <c r="E463" s="50">
        <v>44129.61</v>
      </c>
      <c r="F463" s="50">
        <v>1103.24</v>
      </c>
      <c r="G463" s="50">
        <f t="shared" si="15"/>
        <v>1103.24</v>
      </c>
      <c r="H463" s="50">
        <f t="shared" si="16"/>
        <v>46336.09</v>
      </c>
    </row>
    <row r="464" spans="1:8" ht="15.75" x14ac:dyDescent="0.25">
      <c r="A464" s="72" t="s">
        <v>635</v>
      </c>
      <c r="B464" s="72" t="s">
        <v>91</v>
      </c>
      <c r="C464" s="72" t="s">
        <v>90</v>
      </c>
      <c r="D464" s="72" t="s">
        <v>605</v>
      </c>
      <c r="E464" s="50">
        <v>41036.06</v>
      </c>
      <c r="F464" s="50">
        <v>1025.9000000000001</v>
      </c>
      <c r="G464" s="50">
        <f t="shared" si="15"/>
        <v>1025.9000000000001</v>
      </c>
      <c r="H464" s="50">
        <f t="shared" si="16"/>
        <v>43087.86</v>
      </c>
    </row>
    <row r="465" spans="1:8" ht="15.75" x14ac:dyDescent="0.25">
      <c r="A465" s="72" t="s">
        <v>636</v>
      </c>
      <c r="B465" s="72" t="s">
        <v>91</v>
      </c>
      <c r="C465" s="72" t="s">
        <v>90</v>
      </c>
      <c r="D465" s="72" t="s">
        <v>606</v>
      </c>
      <c r="E465" s="50">
        <v>35472.32</v>
      </c>
      <c r="F465" s="50">
        <v>886.81</v>
      </c>
      <c r="G465" s="50">
        <f t="shared" si="15"/>
        <v>886.81</v>
      </c>
      <c r="H465" s="50">
        <f t="shared" si="16"/>
        <v>37245.939999999995</v>
      </c>
    </row>
    <row r="466" spans="1:8" ht="15.75" x14ac:dyDescent="0.25">
      <c r="A466" s="72" t="s">
        <v>637</v>
      </c>
      <c r="B466" s="72" t="s">
        <v>91</v>
      </c>
      <c r="C466" s="72" t="s">
        <v>90</v>
      </c>
      <c r="D466" s="72" t="s">
        <v>607</v>
      </c>
      <c r="E466" s="50">
        <v>24855</v>
      </c>
      <c r="F466" s="50">
        <v>1491.3</v>
      </c>
      <c r="G466" s="50">
        <f t="shared" si="15"/>
        <v>1491.3</v>
      </c>
      <c r="H466" s="50">
        <f t="shared" si="16"/>
        <v>27837.599999999999</v>
      </c>
    </row>
    <row r="467" spans="1:8" ht="15.75" x14ac:dyDescent="0.25">
      <c r="A467" s="72" t="s">
        <v>637</v>
      </c>
      <c r="B467" s="72" t="s">
        <v>91</v>
      </c>
      <c r="C467" s="72" t="s">
        <v>90</v>
      </c>
      <c r="D467" s="72" t="s">
        <v>607</v>
      </c>
      <c r="E467" s="50">
        <v>29198.7</v>
      </c>
      <c r="F467" s="50">
        <v>729.97</v>
      </c>
      <c r="G467" s="50">
        <f t="shared" si="15"/>
        <v>729.97</v>
      </c>
      <c r="H467" s="50">
        <f t="shared" si="16"/>
        <v>30658.640000000003</v>
      </c>
    </row>
    <row r="468" spans="1:8" ht="15.75" x14ac:dyDescent="0.25">
      <c r="A468" s="72" t="s">
        <v>638</v>
      </c>
      <c r="B468" s="72" t="s">
        <v>91</v>
      </c>
      <c r="C468" s="72" t="s">
        <v>90</v>
      </c>
      <c r="D468" s="72" t="s">
        <v>608</v>
      </c>
      <c r="E468" s="50">
        <v>4971</v>
      </c>
      <c r="F468" s="50">
        <v>298.26</v>
      </c>
      <c r="G468" s="50">
        <f t="shared" si="15"/>
        <v>298.26</v>
      </c>
      <c r="H468" s="50">
        <f t="shared" si="16"/>
        <v>5567.52</v>
      </c>
    </row>
    <row r="469" spans="1:8" ht="15.75" x14ac:dyDescent="0.25">
      <c r="A469" s="72" t="s">
        <v>638</v>
      </c>
      <c r="B469" s="72" t="s">
        <v>91</v>
      </c>
      <c r="C469" s="72" t="s">
        <v>90</v>
      </c>
      <c r="D469" s="72" t="s">
        <v>608</v>
      </c>
      <c r="E469" s="50">
        <v>31542.240000000002</v>
      </c>
      <c r="F469" s="50">
        <v>788.56</v>
      </c>
      <c r="G469" s="50">
        <f t="shared" si="15"/>
        <v>788.56</v>
      </c>
      <c r="H469" s="50">
        <f t="shared" si="16"/>
        <v>33119.360000000001</v>
      </c>
    </row>
    <row r="470" spans="1:8" ht="15.75" x14ac:dyDescent="0.25">
      <c r="A470" s="72" t="s">
        <v>639</v>
      </c>
      <c r="B470" s="72" t="s">
        <v>91</v>
      </c>
      <c r="C470" s="72" t="s">
        <v>90</v>
      </c>
      <c r="D470" s="72" t="s">
        <v>609</v>
      </c>
      <c r="E470" s="50">
        <v>4971</v>
      </c>
      <c r="F470" s="50">
        <v>298.26</v>
      </c>
      <c r="G470" s="50">
        <f t="shared" si="15"/>
        <v>298.26</v>
      </c>
      <c r="H470" s="50">
        <f t="shared" si="16"/>
        <v>5567.52</v>
      </c>
    </row>
    <row r="471" spans="1:8" ht="15.75" x14ac:dyDescent="0.25">
      <c r="A471" s="72" t="s">
        <v>639</v>
      </c>
      <c r="B471" s="72" t="s">
        <v>91</v>
      </c>
      <c r="C471" s="72" t="s">
        <v>90</v>
      </c>
      <c r="D471" s="72" t="s">
        <v>609</v>
      </c>
      <c r="E471" s="50">
        <v>25370.77</v>
      </c>
      <c r="F471" s="50">
        <v>634.27</v>
      </c>
      <c r="G471" s="50">
        <f t="shared" si="15"/>
        <v>634.27</v>
      </c>
      <c r="H471" s="50">
        <f t="shared" si="16"/>
        <v>26639.31</v>
      </c>
    </row>
    <row r="472" spans="1:8" ht="15.75" x14ac:dyDescent="0.25">
      <c r="A472" s="72" t="s">
        <v>640</v>
      </c>
      <c r="B472" s="72" t="s">
        <v>91</v>
      </c>
      <c r="C472" s="72" t="s">
        <v>90</v>
      </c>
      <c r="D472" s="72" t="s">
        <v>610</v>
      </c>
      <c r="E472" s="50">
        <v>12439.68</v>
      </c>
      <c r="F472" s="50">
        <v>746.38</v>
      </c>
      <c r="G472" s="50">
        <f t="shared" si="15"/>
        <v>746.38</v>
      </c>
      <c r="H472" s="50">
        <f t="shared" si="16"/>
        <v>13932.439999999999</v>
      </c>
    </row>
    <row r="473" spans="1:8" ht="15.75" x14ac:dyDescent="0.25">
      <c r="A473" s="72" t="s">
        <v>640</v>
      </c>
      <c r="B473" s="72" t="s">
        <v>91</v>
      </c>
      <c r="C473" s="72" t="s">
        <v>90</v>
      </c>
      <c r="D473" s="72" t="s">
        <v>610</v>
      </c>
      <c r="E473" s="50">
        <v>32298.6</v>
      </c>
      <c r="F473" s="50">
        <v>807.47</v>
      </c>
      <c r="G473" s="50">
        <f t="shared" si="15"/>
        <v>807.47</v>
      </c>
      <c r="H473" s="50">
        <f t="shared" si="16"/>
        <v>33913.54</v>
      </c>
    </row>
    <row r="474" spans="1:8" ht="15.75" x14ac:dyDescent="0.25">
      <c r="A474" s="72" t="s">
        <v>641</v>
      </c>
      <c r="B474" s="72" t="s">
        <v>91</v>
      </c>
      <c r="C474" s="72" t="s">
        <v>90</v>
      </c>
      <c r="D474" s="72" t="s">
        <v>611</v>
      </c>
      <c r="E474" s="50">
        <v>9942</v>
      </c>
      <c r="F474" s="50">
        <v>596.52</v>
      </c>
      <c r="G474" s="50">
        <f t="shared" si="15"/>
        <v>596.52</v>
      </c>
      <c r="H474" s="50">
        <f t="shared" si="16"/>
        <v>11135.04</v>
      </c>
    </row>
    <row r="475" spans="1:8" ht="15.75" x14ac:dyDescent="0.25">
      <c r="A475" s="72" t="s">
        <v>641</v>
      </c>
      <c r="B475" s="72" t="s">
        <v>91</v>
      </c>
      <c r="C475" s="72" t="s">
        <v>90</v>
      </c>
      <c r="D475" s="72" t="s">
        <v>611</v>
      </c>
      <c r="E475" s="50">
        <v>31500.959999999999</v>
      </c>
      <c r="F475" s="50">
        <v>787.52</v>
      </c>
      <c r="G475" s="50">
        <f t="shared" si="15"/>
        <v>787.52</v>
      </c>
      <c r="H475" s="50">
        <f t="shared" si="16"/>
        <v>33076</v>
      </c>
    </row>
    <row r="476" spans="1:8" ht="15.75" x14ac:dyDescent="0.25">
      <c r="A476" s="72" t="s">
        <v>642</v>
      </c>
      <c r="B476" s="72" t="s">
        <v>91</v>
      </c>
      <c r="C476" s="72" t="s">
        <v>90</v>
      </c>
      <c r="D476" s="72" t="s">
        <v>612</v>
      </c>
      <c r="E476" s="50">
        <v>44739</v>
      </c>
      <c r="F476" s="50">
        <v>2684.34</v>
      </c>
      <c r="G476" s="50">
        <f t="shared" si="15"/>
        <v>2684.34</v>
      </c>
      <c r="H476" s="50">
        <f t="shared" si="16"/>
        <v>50107.679999999993</v>
      </c>
    </row>
    <row r="477" spans="1:8" ht="15.75" x14ac:dyDescent="0.25">
      <c r="A477" s="72" t="s">
        <v>642</v>
      </c>
      <c r="B477" s="72" t="s">
        <v>91</v>
      </c>
      <c r="C477" s="72" t="s">
        <v>90</v>
      </c>
      <c r="D477" s="72" t="s">
        <v>612</v>
      </c>
      <c r="E477" s="50">
        <v>51093.83</v>
      </c>
      <c r="F477" s="50">
        <v>1277.3499999999999</v>
      </c>
      <c r="G477" s="50">
        <f t="shared" si="15"/>
        <v>1277.3499999999999</v>
      </c>
      <c r="H477" s="50">
        <f t="shared" si="16"/>
        <v>53648.53</v>
      </c>
    </row>
    <row r="478" spans="1:8" ht="15.75" x14ac:dyDescent="0.25">
      <c r="A478" s="72" t="s">
        <v>643</v>
      </c>
      <c r="B478" s="72" t="s">
        <v>91</v>
      </c>
      <c r="C478" s="72" t="s">
        <v>90</v>
      </c>
      <c r="D478" s="72" t="s">
        <v>613</v>
      </c>
      <c r="E478" s="50">
        <v>14913</v>
      </c>
      <c r="F478" s="50">
        <v>894.78</v>
      </c>
      <c r="G478" s="50">
        <f t="shared" si="15"/>
        <v>894.78</v>
      </c>
      <c r="H478" s="50">
        <f t="shared" si="16"/>
        <v>16702.560000000001</v>
      </c>
    </row>
    <row r="479" spans="1:8" ht="15.75" x14ac:dyDescent="0.25">
      <c r="A479" s="72" t="s">
        <v>643</v>
      </c>
      <c r="B479" s="72" t="s">
        <v>91</v>
      </c>
      <c r="C479" s="72" t="s">
        <v>90</v>
      </c>
      <c r="D479" s="72" t="s">
        <v>613</v>
      </c>
      <c r="E479" s="50">
        <v>42459.67</v>
      </c>
      <c r="F479" s="50">
        <v>1061.49</v>
      </c>
      <c r="G479" s="50">
        <f t="shared" si="15"/>
        <v>1061.49</v>
      </c>
      <c r="H479" s="50">
        <f t="shared" si="16"/>
        <v>44582.649999999994</v>
      </c>
    </row>
    <row r="480" spans="1:8" ht="15.75" x14ac:dyDescent="0.25">
      <c r="A480" s="72" t="s">
        <v>644</v>
      </c>
      <c r="B480" s="72" t="s">
        <v>91</v>
      </c>
      <c r="C480" s="72" t="s">
        <v>90</v>
      </c>
      <c r="D480" s="72" t="s">
        <v>614</v>
      </c>
      <c r="E480" s="50">
        <v>24855</v>
      </c>
      <c r="F480" s="50">
        <v>1491.3</v>
      </c>
      <c r="G480" s="50">
        <f t="shared" si="15"/>
        <v>1491.3</v>
      </c>
      <c r="H480" s="50">
        <f t="shared" si="16"/>
        <v>27837.599999999999</v>
      </c>
    </row>
    <row r="481" spans="1:8" ht="15.75" x14ac:dyDescent="0.25">
      <c r="A481" s="72" t="s">
        <v>644</v>
      </c>
      <c r="B481" s="72" t="s">
        <v>91</v>
      </c>
      <c r="C481" s="72" t="s">
        <v>90</v>
      </c>
      <c r="D481" s="72" t="s">
        <v>614</v>
      </c>
      <c r="E481" s="50">
        <v>44446.47</v>
      </c>
      <c r="F481" s="50">
        <v>1111.1600000000001</v>
      </c>
      <c r="G481" s="50">
        <f t="shared" si="15"/>
        <v>1111.1600000000001</v>
      </c>
      <c r="H481" s="50">
        <f t="shared" si="16"/>
        <v>46668.790000000008</v>
      </c>
    </row>
    <row r="482" spans="1:8" ht="15.75" x14ac:dyDescent="0.25">
      <c r="A482" s="72" t="s">
        <v>645</v>
      </c>
      <c r="B482" s="72" t="s">
        <v>91</v>
      </c>
      <c r="C482" s="72" t="s">
        <v>90</v>
      </c>
      <c r="D482" s="72" t="s">
        <v>615</v>
      </c>
      <c r="E482" s="50">
        <v>24855</v>
      </c>
      <c r="F482" s="50">
        <v>1491.3</v>
      </c>
      <c r="G482" s="50">
        <f t="shared" si="15"/>
        <v>1491.3</v>
      </c>
      <c r="H482" s="50">
        <f t="shared" si="16"/>
        <v>27837.599999999999</v>
      </c>
    </row>
    <row r="483" spans="1:8" x14ac:dyDescent="0.35">
      <c r="A483" s="72" t="s">
        <v>645</v>
      </c>
      <c r="B483" s="72" t="s">
        <v>91</v>
      </c>
      <c r="C483" s="72" t="s">
        <v>90</v>
      </c>
      <c r="D483" s="72" t="s">
        <v>615</v>
      </c>
      <c r="E483" s="50">
        <v>66493.63</v>
      </c>
      <c r="F483" s="50">
        <v>1662.34</v>
      </c>
      <c r="G483" s="50">
        <f t="shared" si="15"/>
        <v>1662.34</v>
      </c>
      <c r="H483" s="50">
        <f t="shared" si="16"/>
        <v>69818.31</v>
      </c>
    </row>
    <row r="484" spans="1:8" x14ac:dyDescent="0.35">
      <c r="A484" s="72" t="s">
        <v>646</v>
      </c>
      <c r="B484" s="72" t="s">
        <v>91</v>
      </c>
      <c r="C484" s="72" t="s">
        <v>90</v>
      </c>
      <c r="D484" s="72" t="s">
        <v>616</v>
      </c>
      <c r="E484" s="50">
        <v>24855</v>
      </c>
      <c r="F484" s="50">
        <v>1491.3</v>
      </c>
      <c r="G484" s="50">
        <f t="shared" si="15"/>
        <v>1491.3</v>
      </c>
      <c r="H484" s="50">
        <f t="shared" si="16"/>
        <v>27837.599999999999</v>
      </c>
    </row>
    <row r="485" spans="1:8" x14ac:dyDescent="0.35">
      <c r="A485" s="72" t="s">
        <v>646</v>
      </c>
      <c r="B485" s="72" t="s">
        <v>91</v>
      </c>
      <c r="C485" s="72" t="s">
        <v>90</v>
      </c>
      <c r="D485" s="72" t="s">
        <v>616</v>
      </c>
      <c r="E485" s="50">
        <v>58614.65</v>
      </c>
      <c r="F485" s="50">
        <v>1465.37</v>
      </c>
      <c r="G485" s="50">
        <f t="shared" si="15"/>
        <v>1465.37</v>
      </c>
      <c r="H485" s="50">
        <f t="shared" si="16"/>
        <v>61545.390000000007</v>
      </c>
    </row>
    <row r="486" spans="1:8" x14ac:dyDescent="0.35">
      <c r="A486" s="72" t="s">
        <v>647</v>
      </c>
      <c r="B486" s="72" t="s">
        <v>91</v>
      </c>
      <c r="C486" s="72" t="s">
        <v>90</v>
      </c>
      <c r="D486" s="72" t="s">
        <v>617</v>
      </c>
      <c r="E486" s="50">
        <v>14913</v>
      </c>
      <c r="F486" s="50">
        <v>894.78</v>
      </c>
      <c r="G486" s="50">
        <f t="shared" si="15"/>
        <v>894.78</v>
      </c>
      <c r="H486" s="50">
        <f t="shared" si="16"/>
        <v>16702.560000000001</v>
      </c>
    </row>
    <row r="487" spans="1:8" x14ac:dyDescent="0.35">
      <c r="A487" s="72" t="s">
        <v>647</v>
      </c>
      <c r="B487" s="72" t="s">
        <v>91</v>
      </c>
      <c r="C487" s="72" t="s">
        <v>90</v>
      </c>
      <c r="D487" s="72" t="s">
        <v>617</v>
      </c>
      <c r="E487" s="50">
        <v>42529.74</v>
      </c>
      <c r="F487" s="50">
        <v>1063.24</v>
      </c>
      <c r="G487" s="50">
        <f t="shared" si="15"/>
        <v>1063.24</v>
      </c>
      <c r="H487" s="50">
        <f t="shared" si="16"/>
        <v>44656.219999999994</v>
      </c>
    </row>
    <row r="488" spans="1:8" x14ac:dyDescent="0.35">
      <c r="A488" s="72" t="s">
        <v>648</v>
      </c>
      <c r="B488" s="72" t="s">
        <v>91</v>
      </c>
      <c r="C488" s="72" t="s">
        <v>90</v>
      </c>
      <c r="D488" s="72" t="s">
        <v>618</v>
      </c>
      <c r="E488" s="50">
        <v>4971</v>
      </c>
      <c r="F488" s="50">
        <v>298.26</v>
      </c>
      <c r="G488" s="50">
        <f t="shared" si="15"/>
        <v>298.26</v>
      </c>
      <c r="H488" s="50">
        <f t="shared" si="16"/>
        <v>5567.52</v>
      </c>
    </row>
    <row r="489" spans="1:8" x14ac:dyDescent="0.35">
      <c r="A489" s="72" t="s">
        <v>648</v>
      </c>
      <c r="B489" s="72" t="s">
        <v>91</v>
      </c>
      <c r="C489" s="72" t="s">
        <v>90</v>
      </c>
      <c r="D489" s="72" t="s">
        <v>618</v>
      </c>
      <c r="E489" s="50">
        <v>52998.04</v>
      </c>
      <c r="F489" s="50">
        <v>1324.95</v>
      </c>
      <c r="G489" s="50">
        <f t="shared" si="15"/>
        <v>1324.95</v>
      </c>
      <c r="H489" s="50">
        <f t="shared" si="16"/>
        <v>55647.939999999995</v>
      </c>
    </row>
    <row r="490" spans="1:8" x14ac:dyDescent="0.35">
      <c r="A490" s="72" t="s">
        <v>649</v>
      </c>
      <c r="B490" s="72" t="s">
        <v>91</v>
      </c>
      <c r="C490" s="72" t="s">
        <v>90</v>
      </c>
      <c r="D490" s="72" t="s">
        <v>619</v>
      </c>
      <c r="E490" s="50">
        <v>4971</v>
      </c>
      <c r="F490" s="50">
        <v>298.26</v>
      </c>
      <c r="G490" s="50">
        <f t="shared" si="15"/>
        <v>298.26</v>
      </c>
      <c r="H490" s="50">
        <f t="shared" si="16"/>
        <v>5567.52</v>
      </c>
    </row>
    <row r="491" spans="1:8" x14ac:dyDescent="0.35">
      <c r="A491" s="72" t="s">
        <v>649</v>
      </c>
      <c r="B491" s="72" t="s">
        <v>91</v>
      </c>
      <c r="C491" s="72" t="s">
        <v>90</v>
      </c>
      <c r="D491" s="72" t="s">
        <v>619</v>
      </c>
      <c r="E491" s="50">
        <v>68480.34</v>
      </c>
      <c r="F491" s="50">
        <v>1712.01</v>
      </c>
      <c r="G491" s="50">
        <f t="shared" si="15"/>
        <v>1712.01</v>
      </c>
      <c r="H491" s="50">
        <f t="shared" si="16"/>
        <v>71904.359999999986</v>
      </c>
    </row>
    <row r="492" spans="1:8" x14ac:dyDescent="0.35">
      <c r="A492" s="72" t="s">
        <v>650</v>
      </c>
      <c r="B492" s="72" t="s">
        <v>91</v>
      </c>
      <c r="C492" s="72" t="s">
        <v>90</v>
      </c>
      <c r="D492" s="72" t="s">
        <v>620</v>
      </c>
      <c r="E492" s="50">
        <v>7468.68</v>
      </c>
      <c r="F492" s="50">
        <v>448.12</v>
      </c>
      <c r="G492" s="50">
        <f t="shared" si="15"/>
        <v>448.12</v>
      </c>
      <c r="H492" s="50">
        <f t="shared" si="16"/>
        <v>8364.92</v>
      </c>
    </row>
    <row r="493" spans="1:8" x14ac:dyDescent="0.35">
      <c r="A493" s="72" t="s">
        <v>650</v>
      </c>
      <c r="B493" s="72" t="s">
        <v>91</v>
      </c>
      <c r="C493" s="72" t="s">
        <v>90</v>
      </c>
      <c r="D493" s="72" t="s">
        <v>620</v>
      </c>
      <c r="E493" s="50">
        <v>40951.85</v>
      </c>
      <c r="F493" s="50">
        <v>1023.8</v>
      </c>
      <c r="G493" s="50">
        <f t="shared" si="15"/>
        <v>1023.8</v>
      </c>
      <c r="H493" s="50">
        <f t="shared" si="16"/>
        <v>42999.450000000004</v>
      </c>
    </row>
    <row r="494" spans="1:8" x14ac:dyDescent="0.35">
      <c r="A494" s="72" t="s">
        <v>651</v>
      </c>
      <c r="B494" s="72" t="s">
        <v>91</v>
      </c>
      <c r="C494" s="72" t="s">
        <v>90</v>
      </c>
      <c r="D494" s="72" t="s">
        <v>621</v>
      </c>
      <c r="E494" s="50">
        <v>31015.49</v>
      </c>
      <c r="F494" s="50">
        <v>775.39</v>
      </c>
      <c r="G494" s="50">
        <f t="shared" si="15"/>
        <v>775.39</v>
      </c>
      <c r="H494" s="50">
        <f t="shared" si="16"/>
        <v>32566.27</v>
      </c>
    </row>
    <row r="496" spans="1:8" ht="16" thickBot="1" x14ac:dyDescent="0.4">
      <c r="A496" s="75"/>
      <c r="B496" s="75"/>
      <c r="C496" s="75"/>
      <c r="D496" s="75"/>
      <c r="E496" s="76">
        <f>SUM(E6:E495)</f>
        <v>13893972.819999984</v>
      </c>
      <c r="F496" s="76">
        <f t="shared" ref="F496:H496" si="17">SUM(F6:F495)</f>
        <v>417299.12000000046</v>
      </c>
      <c r="G496" s="76">
        <f t="shared" si="17"/>
        <v>417299.12000000046</v>
      </c>
      <c r="H496" s="76">
        <f t="shared" si="17"/>
        <v>14728571.059999967</v>
      </c>
    </row>
    <row r="497" ht="16" thickTop="1" x14ac:dyDescent="0.35"/>
  </sheetData>
  <mergeCells count="1">
    <mergeCell ref="A2:H2"/>
  </mergeCells>
  <pageMargins left="0.7" right="0.7" top="0.75" bottom="0.75" header="0.3" footer="0.3"/>
  <pageSetup scale="7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Computation</vt:lpstr>
      <vt:lpstr>Bs</vt:lpstr>
      <vt:lpstr>Pl</vt:lpstr>
      <vt:lpstr>GST</vt:lpstr>
      <vt:lpstr>GSTR 2B</vt:lpstr>
      <vt:lpstr>Bs!Print_Area</vt:lpstr>
      <vt:lpstr>Computation!Print_Area</vt:lpstr>
      <vt:lpstr>GST!Print_Area</vt:lpstr>
      <vt:lpstr>Pl!Print_Area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2025-05-19T08:37:00Z</dcterms:modified>
</cp:coreProperties>
</file>